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38" documentId="13_ncr:1_{F6CB121F-512D-4AA6-A0C1-0FB36C537598}" xr6:coauthVersionLast="47" xr6:coauthVersionMax="47" xr10:uidLastSave="{A9F7269F-6DF3-4C5B-AE13-05581B5AA26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<sst xmlns="http://schemas.openxmlformats.org/spreadsheetml/2006/main" count="179025" uniqueCount="39105">
  <si>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</si>
  <si>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</si>
  <si>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</si>
  <si>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</si>
  <si>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</si>
  <si>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</si>
  <si>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</si>
  <si>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</si>
  <si>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</si>
  <si>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</si>
  <si>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</si>
  <si>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</si>
  <si>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</si>
  <si>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</si>
  <si>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</si>
  <si>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</si>
  <si>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</si>
  <si>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</si>
  <si>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</si>
  <si>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</si>
  <si>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</si>
  <si>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</si>
  <si>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</si>
  <si>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</si>
  <si>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</si>
  <si>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</si>
  <si>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</si>
  <si>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</si>
  <si>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</si>
  <si>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</si>
  <si>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</si>
  <si>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</si>
  <si>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</si>
  <si>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</si>
  <si>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</si>
  <si>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</si>
  <si>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</si>
  <si>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</si>
  <si>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</si>
  <si>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</si>
  <si>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</si>
  <si>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</si>
  <si>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</si>
  <si>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</si>
  <si>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</si>
  <si>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</si>
  <si>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</si>
  <si>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</si>
  <si>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</si>
  <si>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</si>
  <si>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</si>
  <si>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</si>
  <si>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</si>
  <si>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</si>
  <si>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</si>
  <si>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</si>
  <si>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</si>
  <si>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</si>
  <si>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</si>
  <si>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</si>
  <si>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</si>
  <si>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</si>
  <si>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</si>
  <si>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</si>
  <si>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</si>
  <si>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</si>
  <si>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</si>
  <si>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</si>
  <si>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</si>
  <si>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</si>
  <si>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</si>
  <si>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</si>
  <si>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</si>
  <si>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</si>
  <si>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</si>
  <si>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</si>
  <si>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</si>
  <si>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</si>
  <si>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</si>
  <si>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</si>
  <si>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</si>
  <si>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</si>
  <si>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</si>
  <si>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</si>
  <si>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</si>
  <si>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</si>
  <si>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</si>
  <si>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</si>
  <si>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</si>
  <si>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</si>
  <si>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</si>
  <si>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</si>
  <si>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</si>
  <si>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</si>
  <si>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</si>
  <si>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</si>
  <si>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</si>
  <si>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</si>
  <si>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</si>
  <si>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</si>
  <si>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</si>
  <si>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</si>
  <si>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</si>
  <si>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</si>
  <si>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</si>
  <si>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</si>
  <si>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</si>
  <si>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</si>
  <si>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</si>
  <si>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</si>
  <si>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</si>
  <si>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</si>
  <si>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</si>
  <si>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</si>
  <si>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</si>
  <si>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</si>
  <si>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</si>
  <si>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</si>
  <si>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</si>
  <si>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</si>
  <si>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</si>
  <si>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</si>
  <si>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</si>
  <si>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</si>
  <si>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</si>
  <si>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</si>
  <si>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</si>
  <si>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</si>
  <si>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</si>
  <si>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</si>
  <si>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</si>
  <si>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</si>
  <si>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</si>
  <si>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</si>
  <si>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</si>
  <si>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</si>
  <si>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</si>
  <si>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</si>
  <si>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</si>
  <si>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</si>
  <si>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</si>
  <si>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</si>
  <si>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</si>
  <si>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</si>
  <si>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</si>
  <si>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</si>
  <si>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</si>
  <si>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</si>
  <si>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</si>
  <si>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</si>
  <si>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</si>
  <si>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</si>
  <si>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</si>
  <si>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</si>
  <si>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</si>
  <si>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</si>
  <si>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</si>
  <si>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</si>
  <si>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</si>
  <si>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</si>
  <si>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</si>
  <si>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</si>
  <si>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</si>
  <si>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</si>
  <si>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</si>
  <si>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</si>
  <si>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</si>
  <si>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</si>
  <si>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</si>
  <si>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</si>
  <si>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</si>
  <si>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</si>
  <si>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</si>
  <si>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</si>
  <si>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</si>
  <si>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</si>
  <si>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</si>
  <si>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</si>
  <si>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</si>
  <si>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</si>
  <si>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</si>
  <si>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</si>
  <si>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</si>
  <si>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</si>
  <si>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</si>
  <si>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</si>
  <si>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</si>
  <si>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</si>
  <si>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</si>
  <si>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</si>
  <si>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</si>
  <si>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</si>
  <si>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</si>
  <si>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</si>
  <si>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</si>
  <si>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</si>
  <si>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</si>
  <si>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</si>
  <si>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</si>
  <si>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</si>
  <si>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</si>
  <si>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</si>
  <si>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</si>
  <si>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</si>
  <si>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</si>
  <si>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</si>
  <si>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</si>
  <si>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</si>
  <si>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</si>
  <si>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</si>
  <si>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</si>
  <si>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</si>
  <si>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</si>
  <si>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</si>
  <si>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</si>
  <si>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</si>
  <si>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</si>
  <si>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</si>
  <si>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</si>
  <si>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</si>
  <si>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</si>
  <si>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</si>
  <si>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</si>
  <si>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</si>
  <si>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</si>
  <si>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</si>
  <si>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</si>
  <si>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</si>
  <si>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</si>
  <si>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</si>
  <si>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</si>
  <si>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</si>
  <si>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</si>
  <si>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</si>
  <si>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</si>
  <si>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</si>
  <si>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</si>
  <si>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</si>
  <si>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</si>
  <si>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</si>
  <si>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</si>
  <si>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</si>
  <si>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</si>
  <si>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</si>
  <si>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</si>
  <si>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</si>
  <si>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</si>
  <si>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</si>
  <si>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</si>
  <si>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</si>
  <si>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</si>
  <si>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</si>
  <si>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</si>
  <si>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</si>
  <si>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</si>
  <si>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</si>
  <si>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</si>
  <si>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</si>
  <si>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</si>
  <si>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</si>
  <si>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</si>
  <si>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</si>
  <si>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</si>
  <si>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</si>
  <si>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</si>
  <si>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</si>
  <si>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</si>
  <si>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</si>
  <si>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</si>
  <si>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</si>
  <si>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</si>
  <si>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</si>
  <si>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</si>
  <si>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</si>
  <si>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</si>
  <si>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</si>
  <si>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</si>
  <si>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</si>
  <si>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</si>
  <si>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</si>
  <si>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</si>
  <si>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</si>
  <si>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</si>
  <si>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</si>
  <si>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</si>
  <si>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</si>
  <si>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</si>
  <si>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</si>
  <si>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</si>
  <si>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</si>
  <si>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</si>
  <si>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</si>
  <si>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</si>
  <si>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</si>
  <si>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</si>
  <si>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</si>
  <si>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</si>
  <si>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</si>
  <si>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</si>
  <si>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</si>
  <si>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</si>
  <si>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</si>
  <si>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</si>
  <si>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</si>
  <si>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</si>
  <si>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</si>
  <si>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</si>
  <si>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</si>
  <si>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</si>
  <si>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</si>
  <si>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</si>
  <si>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</si>
  <si>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</si>
  <si>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</si>
  <si>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</si>
  <si>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</si>
  <si>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</si>
  <si>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</si>
  <si>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</si>
  <si>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</si>
  <si>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</si>
  <si>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</si>
  <si>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</si>
  <si>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</si>
  <si>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</si>
  <si>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</si>
  <si>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</si>
  <si>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</si>
  <si>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</si>
  <si>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</si>
  <si>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</si>
  <si>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</si>
  <si>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</si>
  <si>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</si>
  <si>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</si>
  <si>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</si>
  <si>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</si>
  <si>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</si>
  <si>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</si>
  <si>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</si>
  <si>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</si>
  <si>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</si>
  <si>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</si>
  <si>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</si>
  <si>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</si>
  <si>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</si>
  <si>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</si>
  <si>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</si>
  <si>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</si>
  <si>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</si>
  <si>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</si>
  <si>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</si>
  <si>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</si>
  <si>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</si>
  <si>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</si>
  <si>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</si>
  <si>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</si>
  <si>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</si>
  <si>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</si>
  <si>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</si>
  <si>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</si>
  <si>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</si>
  <si>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</si>
  <si>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</si>
  <si>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</si>
  <si>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</si>
  <si>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</si>
  <si>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</si>
  <si>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</si>
  <si>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</si>
  <si>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</si>
  <si>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</si>
  <si>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</si>
  <si>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</si>
  <si>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</si>
  <si>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</si>
  <si>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</si>
  <si>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</si>
  <si>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</si>
  <si>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</si>
  <si>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</si>
  <si>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</si>
  <si>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</si>
  <si>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</si>
  <si>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</si>
  <si>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</si>
  <si>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</si>
  <si>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</si>
  <si>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</si>
  <si>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</si>
  <si>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</si>
  <si>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</si>
  <si>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</si>
  <si>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</si>
  <si>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</si>
  <si>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</si>
  <si>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</si>
  <si>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</si>
  <si>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</si>
  <si>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</si>
  <si>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</si>
  <si>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</si>
  <si>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</si>
  <si>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</si>
  <si>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</si>
  <si>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</si>
  <si>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</si>
  <si>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</si>
  <si>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</si>
  <si>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</si>
  <si>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</si>
  <si>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</si>
  <si>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</si>
  <si>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</si>
  <si>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</si>
  <si>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</si>
  <si>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</si>
  <si>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</si>
  <si>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</si>
  <si>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</si>
  <si>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</si>
  <si>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</si>
  <si>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</si>
  <si>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</si>
  <si>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</si>
  <si>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</si>
  <si>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</si>
  <si>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</si>
  <si>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</si>
  <si>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</si>
  <si>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</si>
  <si>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</si>
  <si>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</si>
  <si>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</si>
  <si>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</si>
  <si>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</si>
  <si>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</si>
  <si>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</si>
  <si>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</si>
  <si>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</si>
  <si>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</si>
  <si>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</si>
  <si>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</si>
  <si>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</si>
  <si>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</si>
  <si>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</si>
  <si>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</si>
  <si>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</si>
  <si>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</si>
  <si>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</si>
  <si>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</si>
  <si>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</si>
  <si>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</si>
  <si>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</si>
  <si>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</si>
  <si>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</si>
  <si>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</si>
  <si>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</si>
  <si>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</si>
  <si>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</si>
  <si>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</si>
  <si>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</si>
  <si>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</si>
  <si>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</si>
  <si>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</si>
  <si>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</si>
  <si>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</si>
  <si>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</si>
  <si>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</si>
  <si>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</si>
  <si>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</si>
  <si>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</si>
  <si>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</si>
  <si>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</si>
  <si>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</si>
  <si>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</si>
  <si>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</si>
  <si>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</si>
  <si>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</si>
  <si>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</si>
  <si>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</si>
  <si>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</si>
  <si>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</si>
  <si>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</si>
  <si>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</si>
  <si>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</si>
  <si>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</si>
  <si>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</si>
  <si>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</si>
  <si>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</si>
  <si>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</si>
  <si>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</si>
  <si>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</si>
  <si>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</si>
  <si>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</si>
  <si>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</si>
  <si>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</si>
  <si>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</si>
  <si>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</si>
  <si>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</si>
  <si>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</si>
  <si>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</si>
  <si>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</si>
  <si>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</si>
  <si>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</si>
  <si>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</si>
  <si>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</si>
  <si>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</si>
  <si>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</si>
  <si>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</si>
  <si>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</si>
  <si>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</si>
  <si>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</si>
  <si>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</si>
  <si>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</si>
  <si>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</si>
  <si>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</si>
  <si>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</si>
  <si>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</si>
  <si>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</si>
  <si>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</si>
  <si>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</si>
  <si>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</si>
  <si>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</si>
  <si>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</si>
  <si>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</si>
  <si>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</si>
  <si>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</si>
  <si>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</si>
  <si>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</si>
  <si>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</si>
  <si>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</si>
  <si>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</si>
  <si>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</si>
  <si>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</si>
  <si>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</si>
  <si>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</si>
  <si>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</si>
  <si>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</si>
  <si>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</si>
  <si>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</si>
  <si>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</si>
  <si>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</si>
  <si>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</si>
  <si>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</si>
  <si>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</si>
  <si>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</si>
  <si>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</si>
  <si>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</si>
  <si>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</si>
  <si>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</si>
  <si>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</si>
  <si>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</si>
  <si>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</si>
  <si>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</si>
  <si>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</si>
  <si>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</si>
  <si>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</si>
  <si>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</si>
  <si>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</si>
  <si>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</si>
  <si>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</si>
  <si>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</si>
  <si>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</si>
  <si>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</si>
  <si>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</si>
  <si>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</si>
  <si>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</si>
  <si>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</si>
  <si>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</si>
  <si>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</si>
  <si>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</si>
  <si>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</si>
  <si>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</si>
  <si>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</si>
  <si>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</si>
  <si>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</si>
  <si>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</si>
  <si>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</si>
  <si>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</si>
  <si>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</si>
  <si>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</si>
  <si>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</si>
  <si>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</si>
  <si>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</si>
  <si>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</si>
  <si>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</si>
  <si>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</si>
  <si>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</si>
  <si>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</si>
  <si>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</si>
  <si>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</si>
  <si>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</si>
  <si>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</si>
  <si>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</si>
  <si>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</si>
  <si>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</si>
  <si>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</si>
  <si>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</si>
  <si>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</si>
  <si>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</si>
  <si>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</si>
  <si>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</si>
  <si>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</si>
  <si>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</si>
  <si>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</si>
  <si>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</si>
  <si>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</si>
  <si>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</si>
  <si>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</si>
  <si>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</si>
  <si>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</si>
  <si>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</si>
  <si>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</si>
  <si>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</si>
  <si>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</si>
  <si>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</si>
  <si>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</si>
  <si>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</si>
  <si>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</si>
  <si>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</si>
  <si>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</si>
  <si>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</si>
  <si>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</si>
  <si>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</si>
  <si>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</si>
  <si>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</si>
  <si>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</si>
  <si>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</si>
  <si>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</si>
  <si>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</si>
  <si>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</si>
  <si>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</si>
  <si>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</si>
  <si>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</si>
  <si>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</si>
  <si>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</si>
  <si>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</si>
  <si>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</si>
  <si>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</si>
  <si>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</si>
  <si>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</si>
  <si>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</si>
  <si>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</si>
  <si>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</si>
  <si>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</si>
  <si>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</si>
  <si>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</si>
  <si>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</si>
  <si>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</si>
  <si>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</si>
  <si>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</si>
  <si>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</si>
  <si>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</si>
  <si>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</si>
  <si>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</si>
  <si>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</si>
  <si>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</si>
  <si>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</si>
  <si>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</si>
  <si>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</si>
  <si>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</si>
  <si>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</si>
  <si>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</si>
  <si>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</si>
  <si>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</si>
  <si>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</si>
  <si>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</si>
  <si>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</si>
  <si>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</si>
  <si>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</si>
  <si>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</si>
  <si>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</si>
  <si>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</si>
  <si>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</si>
  <si>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</si>
  <si>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</si>
  <si>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</si>
  <si>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</si>
  <si>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</si>
  <si>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</si>
  <si>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</si>
  <si>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</si>
  <si>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</si>
  <si>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</si>
  <si>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</si>
  <si>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</si>
  <si>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</si>
  <si>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</si>
  <si>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</si>
  <si>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</si>
  <si>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</si>
  <si>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</si>
  <si>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</si>
  <si>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</si>
  <si>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</si>
  <si>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</si>
  <si>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</si>
  <si>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</si>
  <si>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</si>
  <si>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</si>
  <si>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</si>
  <si>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</si>
  <si>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</si>
  <si>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</si>
  <si>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</si>
  <si>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</si>
  <si>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</si>
  <si>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</si>
  <si>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</si>
  <si>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</si>
  <si>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</si>
  <si>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</si>
  <si>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</si>
  <si>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</si>
  <si>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</si>
  <si>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</si>
  <si>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</si>
  <si>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</si>
  <si>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</si>
  <si>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</si>
  <si>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</si>
  <si>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</si>
  <si>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</si>
  <si>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</si>
  <si>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</si>
  <si>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</si>
  <si>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</si>
  <si>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</si>
  <si>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</si>
  <si>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</si>
  <si>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</si>
  <si>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</si>
  <si>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</si>
  <si>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</si>
  <si>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</si>
  <si>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</si>
  <si>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</si>
  <si>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</si>
  <si>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</si>
  <si>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</si>
  <si>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</si>
  <si>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</si>
  <si>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</si>
  <si>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</si>
  <si>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</si>
  <si>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</si>
  <si>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</si>
  <si>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</si>
  <si>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</si>
  <si>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</si>
  <si>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</si>
  <si>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</si>
  <si>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</si>
  <si>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</si>
  <si>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</si>
  <si>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</si>
  <si>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</si>
  <si>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</si>
  <si>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</si>
  <si>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</si>
  <si>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</si>
  <si>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</si>
  <si>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</si>
  <si>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</si>
  <si>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</si>
  <si>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</si>
  <si>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</si>
  <si>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</si>
  <si>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</si>
  <si>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</si>
  <si>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</si>
  <si>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</si>
  <si>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</si>
  <si>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</si>
  <si>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</si>
  <si>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</si>
  <si>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</si>
  <si>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</si>
  <si>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</si>
  <si>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</si>
  <si>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</si>
  <si>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</si>
  <si>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</si>
  <si>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</si>
  <si>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</si>
  <si>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</si>
  <si>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</si>
  <si>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</si>
  <si>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</si>
  <si>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</si>
  <si>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</si>
  <si>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</si>
  <si>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</si>
  <si>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</si>
  <si>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</si>
  <si>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</si>
  <si>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</si>
  <si>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</si>
  <si>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</si>
  <si>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</si>
  <si>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</si>
  <si>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</si>
  <si>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</si>
  <si>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</si>
  <si>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</si>
  <si>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</si>
  <si>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</si>
  <si>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</si>
  <si>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</si>
  <si>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</si>
  <si>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</si>
  <si>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</si>
  <si>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</si>
  <si>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</si>
  <si>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</si>
  <si>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</si>
  <si>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</si>
  <si>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</si>
  <si>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</si>
  <si>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</si>
  <si>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</si>
  <si>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</si>
  <si>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</si>
  <si>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</si>
  <si>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</si>
  <si>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</si>
  <si>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</si>
  <si>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</si>
  <si>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</si>
  <si>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</si>
  <si>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</si>
  <si>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</si>
  <si>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</si>
  <si>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</si>
  <si>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</si>
  <si>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</si>
  <si>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</si>
  <si>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</si>
  <si>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</si>
  <si>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</si>
  <si>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</si>
  <si>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</si>
  <si>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</si>
  <si>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</si>
  <si>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</si>
  <si>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</si>
  <si>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</si>
  <si>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</si>
  <si>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</si>
  <si>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</si>
  <si>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</si>
  <si>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</si>
  <si>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</si>
  <si>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</si>
  <si>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</si>
  <si>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</si>
  <si>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</si>
  <si>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</si>
  <si>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</si>
  <si>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</si>
  <si>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</si>
  <si>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</si>
  <si>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</si>
  <si>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</si>
  <si>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</si>
  <si>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</si>
  <si>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</si>
  <si>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</si>
  <si>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</si>
  <si>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</si>
  <si>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</si>
  <si>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</si>
  <si>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</si>
  <si>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</si>
  <si>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</si>
  <si>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</si>
  <si>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</si>
  <si>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</si>
  <si>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</si>
  <si>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</si>
  <si>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</si>
  <si>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</si>
  <si>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</si>
  <si>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</si>
  <si>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</si>
  <si>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</si>
  <si>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</si>
  <si>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</si>
  <si>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</si>
  <si>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</si>
  <si>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</si>
  <si>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</si>
  <si>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</si>
  <si>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</si>
  <si>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</si>
  <si>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</si>
  <si>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</si>
  <si>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</si>
  <si>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</si>
  <si>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</si>
  <si>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</si>
  <si>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</si>
  <si>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</si>
  <si>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</si>
  <si>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</si>
  <si>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</si>
  <si>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</si>
  <si>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</si>
  <si>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</si>
  <si>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</si>
  <si>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</si>
  <si>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</si>
  <si>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</si>
  <si>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</si>
  <si>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</si>
  <si>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</si>
  <si>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</si>
  <si>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</si>
  <si>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</si>
  <si>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</si>
  <si>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</si>
  <si>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</si>
  <si>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</si>
  <si>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</si>
  <si>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</si>
  <si>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</si>
  <si>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</si>
  <si>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</si>
  <si>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</si>
  <si>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</si>
  <si>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</si>
  <si>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</si>
  <si>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</si>
  <si>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</si>
  <si>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</si>
  <si>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</si>
  <si>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</si>
  <si>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</si>
  <si>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</si>
  <si>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</si>
  <si>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</si>
  <si>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</si>
  <si>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</si>
  <si>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</si>
  <si>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</si>
  <si>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</si>
  <si>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</si>
  <si>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</si>
  <si>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</si>
  <si>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</si>
  <si>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</si>
  <si>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</si>
  <si>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</si>
  <si>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</si>
  <si>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</si>
  <si>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</si>
  <si>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</si>
  <si>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</si>
  <si>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</si>
  <si>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</si>
  <si>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</si>
  <si>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</si>
  <si>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</si>
  <si>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</si>
  <si>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</si>
  <si>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</si>
  <si>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</si>
  <si>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</si>
  <si>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</si>
  <si>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</si>
  <si>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</si>
  <si>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</si>
  <si>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</si>
  <si>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</si>
  <si>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</si>
  <si>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</si>
  <si>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</si>
  <si>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</si>
  <si>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</si>
  <si>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</si>
  <si>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</si>
  <si>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</si>
  <si>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</si>
  <si>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</si>
  <si>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</si>
  <si>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</si>
  <si>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</si>
  <si>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</si>
  <si>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</si>
  <si>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</si>
  <si>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</si>
  <si>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</si>
  <si>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</si>
  <si>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</si>
  <si>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</si>
  <si>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</si>
  <si>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</si>
  <si>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</si>
  <si>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</si>
  <si>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</si>
  <si>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</si>
  <si>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</si>
  <si>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</si>
  <si>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</si>
  <si>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</si>
  <si>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</si>
  <si>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</si>
  <si>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</si>
  <si>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</si>
  <si>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</si>
  <si>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</si>
  <si>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</si>
  <si>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</si>
  <si>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</si>
  <si>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</si>
  <si>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</si>
  <si>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</si>
  <si>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</si>
  <si>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</si>
  <si>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</si>
  <si>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</si>
  <si>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</si>
  <si>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</si>
  <si>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</si>
  <si>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</si>
  <si>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</si>
  <si>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</si>
  <si>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</si>
  <si>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</si>
  <si>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</si>
  <si>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</si>
  <si>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</si>
  <si>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</si>
  <si>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</si>
  <si>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</si>
  <si>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</si>
  <si>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</si>
  <si>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</si>
  <si>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</si>
  <si>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</si>
  <si>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</si>
  <si>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</si>
  <si>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</si>
  <si>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</si>
  <si>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</si>
  <si>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</si>
  <si>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</si>
  <si>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</si>
  <si>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</si>
  <si>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</si>
  <si>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</si>
  <si>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</si>
  <si>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</si>
  <si>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</si>
  <si>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</si>
  <si>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</si>
  <si>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</si>
  <si>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</si>
  <si>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</si>
  <si>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</si>
  <si>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</si>
  <si>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</si>
  <si>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</si>
  <si>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</si>
  <si>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</si>
  <si>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</si>
  <si>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</si>
  <si>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</si>
  <si>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</si>
  <si>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</si>
  <si>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</si>
  <si>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</si>
  <si>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</si>
  <si>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</si>
  <si>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</si>
  <si>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</si>
  <si>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</si>
  <si>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</si>
  <si>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</si>
  <si>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</si>
  <si>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</si>
  <si>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</si>
  <si>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</si>
  <si>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</si>
  <si>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</si>
  <si>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</si>
  <si>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</si>
  <si>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</si>
  <si>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</si>
  <si>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</si>
  <si>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</si>
  <si>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</si>
  <si>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</si>
  <si>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</si>
  <si>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</si>
  <si>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</si>
  <si>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</si>
  <si>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</si>
  <si>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</si>
  <si>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</si>
  <si>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</si>
  <si>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</si>
  <si>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</si>
  <si>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</si>
  <si>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</si>
  <si>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</si>
  <si>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</si>
  <si>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</si>
  <si>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</si>
  <si>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</si>
  <si>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</si>
  <si>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</si>
  <si>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</si>
  <si>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</si>
  <si>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</si>
  <si>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</si>
  <si>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</si>
  <si>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</si>
  <si>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</si>
  <si>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</si>
  <si>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</si>
  <si>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</si>
  <si>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</si>
  <si>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</si>
  <si>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</si>
  <si>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</si>
  <si>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</si>
  <si>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</si>
  <si>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</si>
  <si>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</si>
  <si>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</si>
  <si>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</si>
  <si>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</si>
  <si>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</si>
  <si>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</si>
  <si>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</si>
  <si>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</si>
  <si>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</si>
  <si>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</si>
  <si>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</si>
  <si>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</si>
  <si>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</si>
  <si>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</si>
  <si>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</si>
  <si>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</si>
  <si>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</si>
  <si>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</si>
  <si>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</si>
  <si>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</si>
  <si>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</si>
  <si>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</si>
  <si>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</si>
  <si>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</si>
  <si>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</si>
  <si>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</si>
  <si>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</si>
  <si>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</si>
  <si>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</si>
  <si>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</si>
  <si>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</si>
  <si>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</si>
  <si>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</si>
  <si>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</si>
  <si>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</si>
  <si>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</si>
  <si>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</si>
  <si>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</si>
  <si>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</si>
  <si>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</si>
  <si>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</si>
  <si>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</si>
  <si>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</si>
  <si>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</si>
  <si>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</si>
  <si>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</si>
  <si>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</si>
  <si>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</si>
  <si>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</si>
  <si>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</si>
  <si>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</si>
  <si>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</si>
  <si>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</si>
  <si>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</si>
  <si>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</si>
  <si>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</si>
  <si>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</si>
  <si>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</si>
  <si>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</si>
  <si>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</si>
  <si>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</si>
  <si>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</si>
  <si>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</si>
  <si>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</si>
  <si>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</si>
  <si>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</si>
  <si>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</si>
  <si>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</si>
  <si>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</si>
  <si>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</si>
  <si>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</si>
  <si>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</si>
  <si>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</si>
  <si>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</si>
  <si>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</si>
  <si>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</si>
  <si>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</si>
  <si>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</si>
  <si>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</si>
  <si>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</si>
  <si>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</si>
  <si>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</si>
  <si>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</si>
  <si>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</si>
  <si>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</si>
  <si>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</si>
  <si>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</si>
  <si>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</si>
  <si>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</si>
  <si>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</si>
  <si>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</si>
  <si>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</si>
  <si>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</si>
  <si>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</si>
  <si>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</si>
  <si>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</si>
  <si>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</si>
  <si>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</si>
  <si>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</si>
  <si>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</si>
  <si>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</si>
  <si>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</si>
  <si>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</si>
  <si>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</si>
  <si>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</si>
  <si>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</si>
  <si>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</si>
  <si>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</si>
  <si>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</si>
  <si>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</si>
  <si>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</si>
  <si>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</si>
  <si>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</si>
  <si>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</si>
  <si>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</si>
  <si>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</si>
  <si>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</si>
  <si>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</si>
  <si>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</si>
  <si>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</si>
  <si>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</si>
  <si>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</si>
  <si>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</si>
  <si>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</si>
  <si>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</si>
  <si>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</si>
  <si>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</si>
  <si>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</si>
  <si>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</si>
  <si>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</si>
  <si>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</si>
  <si>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</si>
  <si>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</si>
  <si>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</si>
  <si>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</si>
  <si>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</si>
  <si>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</si>
  <si>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</si>
  <si>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</si>
  <si>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</si>
  <si>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</si>
  <si>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</si>
  <si>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</si>
  <si>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</si>
  <si>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</si>
  <si>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</si>
  <si>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</si>
  <si>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</si>
  <si>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</si>
  <si>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</si>
  <si>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</si>
  <si>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</si>
  <si>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</si>
  <si>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</si>
  <si>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</si>
  <si>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</si>
  <si>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</si>
  <si>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</si>
  <si>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</si>
  <si>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</si>
  <si>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</si>
  <si>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</si>
  <si>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</si>
  <si>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</si>
  <si>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</si>
  <si>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</si>
  <si>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</si>
  <si>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</si>
  <si>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</si>
  <si>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</si>
  <si>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</si>
  <si>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</si>
  <si>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</si>
  <si>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</si>
  <si>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</si>
  <si>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</si>
  <si>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</si>
  <si>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</si>
  <si>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</si>
  <si>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</si>
  <si>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</si>
  <si>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</si>
  <si>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</si>
  <si>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</si>
  <si>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</si>
  <si>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</si>
  <si>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</si>
  <si>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</si>
  <si>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</si>
  <si>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</si>
  <si>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</si>
  <si>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</si>
  <si>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</si>
  <si>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</si>
  <si>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</si>
  <si>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</si>
  <si>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</si>
  <si>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</si>
  <si>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</si>
  <si>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</si>
  <si>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</si>
  <si>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</si>
  <si>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</si>
  <si>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</si>
  <si>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</si>
  <si>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</si>
  <si>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</si>
  <si>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</si>
  <si>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</si>
  <si>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</si>
  <si>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</si>
  <si>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</si>
  <si>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</si>
  <si>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</si>
  <si>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</si>
  <si>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</si>
  <si>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</si>
  <si>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</si>
  <si>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</si>
  <si>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</si>
  <si>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</si>
  <si>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</si>
  <si>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</si>
  <si>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</si>
  <si>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</si>
  <si>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</si>
  <si>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</si>
  <si>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</si>
  <si>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</si>
  <si>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</si>
  <si>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</si>
  <si>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</si>
  <si>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</si>
  <si>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</si>
  <si>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</si>
  <si>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</si>
  <si>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</si>
  <si>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</si>
  <si>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</si>
  <si>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</si>
  <si>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</si>
  <si>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</si>
  <si>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</si>
  <si>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</si>
  <si>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</si>
  <si>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</si>
  <si>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</si>
  <si>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</si>
  <si>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</si>
  <si>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</si>
  <si>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</si>
  <si>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</si>
  <si>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</si>
  <si>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</si>
  <si>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</si>
  <si>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</si>
  <si>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</si>
  <si>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</si>
  <si>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</si>
  <si>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</si>
  <si>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</si>
  <si>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</si>
  <si>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</si>
  <si>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</si>
  <si>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</si>
  <si>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</si>
  <si>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</si>
  <si>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</si>
  <si>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</si>
  <si>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</si>
  <si>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</si>
  <si>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</si>
  <si>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</si>
  <si>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</si>
  <si>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</si>
  <si>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</si>
  <si>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</si>
  <si>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</si>
  <si>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</si>
  <si>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</si>
  <si>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</si>
  <si>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</si>
  <si>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</si>
  <si>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</si>
  <si>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</si>
  <si>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</si>
  <si>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</si>
  <si>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</si>
  <si>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</si>
  <si>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</si>
  <si>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</si>
  <si>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</si>
  <si>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</si>
  <si>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</si>
  <si>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</si>
  <si>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</si>
  <si>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</si>
  <si>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</si>
  <si>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</si>
  <si>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</si>
  <si>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</si>
  <si>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</si>
  <si>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</si>
  <si>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</si>
  <si>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</si>
  <si>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</si>
  <si>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</si>
  <si>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</si>
  <si>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</si>
  <si>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</si>
  <si>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</si>
  <si>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</si>
  <si>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</si>
  <si>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</si>
  <si>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</si>
  <si>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</si>
  <si>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</si>
  <si>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</si>
  <si>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</si>
  <si>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</si>
  <si>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</si>
  <si>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</si>
  <si>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</si>
  <si>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</si>
  <si>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</si>
  <si>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</si>
  <si>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</si>
  <si>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</si>
  <si>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</si>
  <si>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</si>
  <si>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</si>
  <si>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</si>
  <si>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</si>
  <si>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</si>
  <si>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</si>
  <si>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</si>
  <si>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</si>
  <si>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</si>
  <si>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</si>
  <si>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</si>
  <si>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</si>
  <si>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</si>
  <si>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</si>
  <si>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</si>
  <si>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</si>
  <si>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</si>
  <si>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</si>
  <si>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</si>
  <si>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</si>
  <si>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</si>
  <si>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</si>
  <si>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</si>
  <si>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</si>
  <si>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</si>
  <si>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</si>
  <si>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</si>
  <si>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</si>
  <si>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</si>
  <si>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</si>
  <si>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</si>
  <si>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</si>
  <si>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</si>
  <si>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</si>
  <si>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</si>
  <si>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</si>
  <si>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</si>
  <si>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</si>
  <si>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</si>
  <si>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</si>
  <si>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</si>
  <si>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</si>
  <si>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</si>
  <si>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</si>
  <si>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</si>
  <si>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</si>
  <si>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</si>
  <si>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</si>
  <si>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</si>
  <si>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</si>
  <si>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</si>
  <si>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</si>
  <si>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</si>
  <si>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</si>
  <si>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</si>
  <si>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</si>
  <si>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</si>
  <si>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</si>
  <si>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</si>
  <si>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</si>
  <si>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</si>
  <si>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</si>
  <si>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</si>
  <si>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</si>
  <si>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</si>
  <si>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</si>
  <si>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</si>
  <si>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</si>
  <si>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</si>
  <si>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</si>
  <si>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</si>
  <si>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</si>
  <si>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</si>
  <si>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</si>
  <si>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</si>
  <si>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</si>
  <si>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</si>
  <si>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</si>
  <si>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</si>
  <si>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</si>
  <si>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</si>
  <si>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</si>
  <si>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</si>
  <si>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</si>
  <si>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</si>
  <si>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</si>
  <si>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</si>
  <si>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</si>
  <si>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</si>
  <si>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</si>
  <si>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</si>
  <si>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</si>
  <si>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</si>
  <si>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</si>
  <si>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</si>
  <si>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</si>
  <si>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</si>
  <si>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</si>
  <si>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</si>
  <si>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</si>
  <si>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</si>
  <si>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</si>
  <si>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</si>
  <si>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</si>
  <si>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</si>
  <si>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</si>
  <si>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</si>
  <si>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</si>
  <si>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</si>
  <si>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</si>
  <si>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</si>
  <si>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</si>
  <si>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</si>
  <si>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</si>
  <si>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</si>
  <si>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</si>
  <si>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</si>
  <si>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</si>
  <si>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</si>
  <si>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</si>
  <si>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</si>
  <si>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</si>
  <si>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</si>
  <si>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</si>
  <si>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</si>
  <si>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</si>
  <si>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</si>
  <si>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</si>
  <si>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</si>
  <si>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</si>
  <si>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</si>
  <si>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</si>
  <si>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</si>
  <si>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</si>
  <si>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</si>
  <si>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</si>
  <si>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</si>
  <si>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</si>
  <si>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</si>
  <si>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</si>
  <si>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</si>
  <si>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</si>
  <si>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</si>
  <si>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</si>
  <si>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</si>
  <si>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</si>
  <si>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</si>
  <si>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</si>
  <si>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</si>
  <si>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</si>
  <si>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</si>
  <si>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</si>
  <si>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</si>
  <si>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</si>
  <si>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</si>
  <si>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</si>
  <si>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</si>
  <si>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</si>
  <si>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</si>
  <si>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</si>
  <si>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</si>
  <si>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</si>
  <si>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</si>
  <si>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</si>
  <si>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</si>
  <si>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</si>
  <si>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</si>
  <si>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</si>
  <si>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</si>
  <si>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</si>
  <si>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</si>
  <si>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</si>
  <si>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</si>
  <si>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</si>
  <si>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</si>
  <si>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</si>
  <si>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</si>
  <si>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</si>
  <si>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</si>
  <si>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</si>
  <si>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</si>
  <si>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</si>
  <si>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</si>
  <si>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</si>
  <si>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</si>
  <si>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</si>
  <si>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</si>
  <si>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</si>
  <si>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</si>
  <si>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</si>
  <si>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</si>
  <si>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</si>
  <si>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</si>
  <si>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</si>
  <si>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</si>
  <si>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</si>
  <si>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</si>
  <si>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</si>
  <si>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</si>
  <si>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</si>
  <si>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</si>
  <si>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</si>
  <si>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</si>
  <si>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</si>
  <si>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</si>
  <si>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</si>
  <si>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</si>
  <si>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</si>
  <si>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</si>
  <si>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</si>
  <si>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</si>
  <si>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</si>
  <si>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</si>
  <si>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</si>
  <si>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</si>
  <si>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</si>
  <si>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</si>
  <si>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</si>
  <si>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</si>
  <si>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</si>
  <si>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</si>
  <si>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</si>
  <si>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</si>
  <si>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</si>
  <si>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</si>
  <si>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</si>
  <si>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</si>
  <si>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</si>
  <si>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</si>
  <si>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</si>
  <si>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</si>
  <si>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</si>
  <si>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</si>
  <si>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</si>
  <si>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</si>
  <si>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</si>
  <si>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</si>
  <si>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</si>
  <si>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</si>
  <si>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</si>
  <si>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</si>
  <si>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</si>
  <si>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</si>
  <si>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</si>
  <si>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</si>
  <si>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</si>
  <si>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</si>
  <si>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</si>
  <si>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</si>
  <si>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</si>
  <si>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</si>
  <si>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</si>
  <si>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</si>
  <si>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</si>
  <si>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</si>
  <si>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</si>
  <si>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</si>
  <si>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</si>
  <si>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</si>
  <si>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</si>
  <si>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</si>
  <si>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</si>
  <si>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</si>
  <si>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</si>
  <si>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</si>
  <si>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</si>
  <si>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</si>
  <si>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</si>
  <si>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</si>
  <si>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</si>
  <si>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</si>
  <si>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</si>
  <si>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</si>
  <si>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</si>
  <si>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</si>
  <si>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</si>
  <si>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</si>
  <si>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</si>
  <si>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</si>
  <si>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</si>
  <si>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</si>
  <si>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</si>
  <si>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</si>
  <si>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</si>
  <si>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</si>
  <si>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</si>
  <si>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</si>
  <si>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</si>
  <si>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</si>
  <si>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</si>
  <si>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</si>
  <si>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</si>
  <si>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</si>
  <si>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</si>
  <si>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</si>
  <si>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</si>
  <si>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</si>
  <si>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</si>
  <si>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</si>
  <si>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</si>
  <si>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</si>
  <si>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</si>
  <si>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</si>
  <si>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</si>
  <si>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</si>
  <si>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</si>
  <si>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</si>
  <si>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</si>
  <si>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</si>
  <si>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</si>
  <si>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</si>
  <si>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</si>
  <si>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</si>
  <si>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</si>
  <si>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</si>
  <si>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</si>
  <si>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</si>
  <si>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</si>
  <si>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</si>
  <si>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</si>
  <si>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</si>
  <si>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</si>
  <si>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</si>
  <si>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</si>
  <si>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</si>
  <si>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</si>
  <si>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</si>
  <si>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</si>
  <si>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</si>
  <si>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</si>
  <si>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</si>
  <si>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</si>
  <si>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</si>
  <si>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</si>
  <si>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</si>
  <si>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</si>
  <si>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</si>
  <si>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</si>
  <si>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</si>
  <si>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</si>
  <si>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</si>
  <si>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</si>
  <si>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</si>
  <si>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</si>
  <si>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</si>
  <si>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</si>
  <si>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</si>
  <si>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</si>
  <si>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</si>
  <si>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</si>
  <si>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</si>
  <si>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</si>
  <si>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</si>
  <si>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</si>
  <si>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</si>
  <si>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</si>
  <si>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</si>
  <si>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</si>
  <si>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</si>
  <si>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</si>
  <si>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</si>
  <si>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</si>
  <si>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</si>
  <si>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</si>
  <si>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</si>
  <si>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</si>
  <si>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</si>
  <si>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</si>
  <si>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</si>
  <si>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</si>
  <si>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</si>
  <si>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</si>
  <si>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</si>
  <si>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</si>
  <si>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</si>
  <si>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</si>
  <si>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</si>
  <si>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</si>
  <si>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</si>
  <si>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</si>
  <si>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</si>
  <si>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</si>
  <si>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</si>
  <si>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</si>
  <si>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</si>
  <si>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</si>
  <si>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</si>
  <si>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</si>
  <si>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</si>
  <si>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</si>
  <si>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</si>
  <si>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</si>
  <si>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</si>
  <si>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</si>
  <si>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</si>
  <si>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</si>
  <si>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</si>
  <si>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</si>
  <si>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</si>
  <si>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</si>
  <si>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</si>
  <si>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</si>
  <si>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</si>
  <si>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</si>
  <si>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</si>
  <si>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</si>
  <si>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</si>
  <si>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</si>
  <si>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</si>
  <si>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</si>
  <si>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</si>
  <si>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</si>
  <si>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</si>
  <si>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</si>
  <si>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</si>
  <si>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</si>
  <si>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</si>
  <si>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</si>
  <si>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</si>
  <si>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</si>
  <si>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</si>
  <si>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</si>
  <si>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</si>
  <si>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</si>
  <si>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</si>
  <si>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</si>
  <si>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</si>
  <si>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</si>
  <si>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</si>
  <si>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</si>
  <si>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</si>
  <si>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</si>
  <si>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</si>
  <si>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</si>
  <si>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</si>
  <si>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</si>
  <si>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</si>
  <si>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</si>
  <si>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</si>
  <si>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</si>
  <si>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</si>
  <si>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</si>
  <si>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</si>
  <si>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</si>
  <si>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</si>
  <si>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</si>
  <si>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</si>
  <si>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</si>
  <si>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</si>
  <si>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</si>
  <si>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</si>
  <si>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</si>
  <si>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</si>
  <si>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</si>
  <si>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</si>
  <si>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</si>
  <si>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</si>
  <si>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</si>
  <si>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</si>
  <si>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</si>
  <si>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</si>
  <si>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</si>
  <si>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</si>
  <si>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</si>
  <si>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</si>
  <si>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</si>
  <si>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</si>
  <si>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</si>
  <si>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</si>
  <si>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</si>
  <si>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</si>
  <si>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</si>
  <si>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</si>
  <si>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</si>
  <si>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</si>
  <si>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</si>
  <si>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</si>
  <si>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</si>
  <si>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</si>
  <si>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</si>
  <si>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</si>
  <si>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</si>
  <si>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</si>
  <si>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</si>
  <si>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</si>
  <si>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</si>
  <si>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</si>
  <si>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</si>
  <si>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</si>
  <si>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</si>
  <si>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</si>
  <si>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</si>
  <si>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</si>
  <si>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</si>
  <si>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</si>
  <si>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</si>
  <si>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</si>
  <si>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</si>
  <si>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</si>
  <si>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</si>
  <si>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</si>
  <si>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</si>
  <si>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</si>
  <si>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</si>
  <si>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</si>
  <si>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</si>
  <si>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</si>
  <si>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</si>
  <si>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</si>
  <si>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</si>
  <si>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</si>
  <si>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</si>
  <si>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</si>
  <si>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</si>
  <si>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</si>
  <si>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</si>
  <si>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</si>
  <si>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</si>
  <si>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</si>
  <si>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</si>
  <si>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</si>
  <si>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</si>
  <si>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</si>
  <si>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</si>
  <si>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</si>
  <si>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</si>
  <si>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</si>
  <si>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</si>
  <si>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</si>
  <si>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</si>
  <si>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</si>
  <si>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</si>
  <si>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</si>
  <si>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</si>
  <si>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</si>
  <si>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</si>
  <si>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</si>
  <si>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</si>
  <si>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</si>
  <si>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</si>
  <si>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</si>
  <si>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</si>
  <si>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</si>
  <si>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</si>
  <si>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</si>
  <si>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</si>
  <si>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</si>
  <si>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</si>
  <si>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</si>
  <si>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</si>
  <si>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</si>
  <si>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</si>
  <si>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</si>
  <si>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</si>
  <si>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</si>
  <si>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</si>
  <si>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</si>
  <si>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</si>
  <si>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</si>
  <si>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</si>
  <si>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</si>
  <si>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</si>
  <si>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</si>
  <si>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</si>
  <si>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</si>
  <si>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</si>
  <si>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</si>
  <si>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</si>
  <si>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</si>
  <si>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</si>
  <si>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</si>
  <si>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</si>
  <si>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</si>
  <si>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</si>
  <si>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</si>
  <si>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</si>
  <si>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</si>
  <si>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</si>
  <si>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</si>
  <si>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</si>
  <si>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</si>
  <si>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</si>
  <si>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</si>
  <si>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</si>
  <si>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</si>
  <si>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</si>
  <si>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</si>
  <si>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</si>
  <si>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</si>
  <si>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</si>
  <si>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</si>
  <si>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</si>
  <si>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</si>
  <si>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</si>
  <si>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</si>
  <si>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</si>
  <si>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</si>
  <si>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</si>
  <si>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</si>
  <si>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</si>
  <si>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</si>
  <si>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</si>
  <si>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</si>
  <si>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</si>
  <si>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</si>
  <si>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</si>
  <si>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</si>
  <si>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</si>
  <si>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</si>
  <si>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</si>
  <si>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</si>
  <si>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</si>
  <si>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</si>
  <si>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</si>
  <si>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</si>
  <si>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</si>
  <si>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</si>
  <si>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</si>
  <si>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</si>
  <si>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</si>
  <si>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</si>
  <si>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</si>
  <si>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</si>
  <si>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</si>
  <si>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</si>
  <si>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</si>
  <si>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</si>
  <si>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</si>
  <si>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</si>
  <si>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</si>
  <si>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</si>
  <si>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</si>
  <si>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</si>
  <si>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</si>
  <si>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</si>
  <si>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</si>
  <si>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</si>
  <si>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</si>
  <si>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</si>
  <si>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</si>
  <si>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</si>
  <si>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</si>
  <si>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</si>
  <si>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</si>
  <si>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</si>
  <si>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</si>
  <si>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</si>
  <si>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</si>
  <si>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</si>
  <si>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</si>
  <si>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</si>
  <si>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</si>
  <si>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</si>
  <si>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</si>
  <si>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</si>
  <si>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</si>
  <si>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</si>
  <si>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</si>
  <si>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</si>
  <si>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</si>
  <si>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</si>
  <si>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</si>
  <si>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</si>
  <si>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</si>
  <si>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</si>
  <si>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</si>
  <si>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</si>
  <si>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</si>
  <si>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</si>
  <si>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</si>
  <si>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</si>
  <si>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</si>
  <si>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</si>
  <si>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</si>
  <si>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</si>
  <si>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</si>
  <si>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</si>
  <si>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</si>
  <si>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</si>
  <si>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</si>
  <si>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</si>
  <si>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</si>
  <si>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</si>
  <si>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</si>
  <si>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</si>
  <si>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</si>
  <si>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</si>
  <si>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</si>
  <si>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</si>
  <si>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</si>
  <si>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</si>
  <si>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</si>
  <si>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</si>
  <si>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</si>
  <si>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</si>
  <si>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</si>
  <si>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</si>
  <si>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</si>
  <si>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</si>
  <si>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</si>
  <si>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</si>
  <si>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</si>
  <si>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</si>
  <si>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</si>
  <si>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</si>
  <si>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</si>
  <si>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</si>
  <si>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</si>
  <si>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</si>
  <si>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</si>
  <si>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</si>
  <si>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</si>
  <si>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</si>
  <si>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</si>
  <si>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</si>
  <si>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</si>
  <si>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</si>
  <si>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</si>
  <si>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</si>
  <si>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</si>
  <si>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</si>
  <si>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</si>
  <si>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</si>
  <si>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</si>
  <si>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</si>
  <si>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</si>
  <si>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</si>
  <si>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</si>
  <si>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</si>
  <si>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</si>
  <si>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</si>
  <si>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</si>
  <si>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</si>
  <si>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</si>
  <si>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</si>
  <si>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</si>
  <si>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</si>
  <si>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</si>
  <si>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</si>
  <si>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</si>
  <si>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</si>
  <si>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</si>
  <si>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</si>
  <si>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</si>
  <si>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</si>
  <si>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</si>
  <si>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</si>
  <si>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</si>
  <si>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</si>
  <si>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</si>
  <si>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</si>
  <si>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</si>
  <si>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</si>
  <si>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</si>
  <si>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</si>
  <si>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</si>
  <si>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</si>
  <si>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</si>
  <si>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</si>
  <si>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</si>
  <si>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</si>
  <si>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</si>
  <si>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</si>
  <si>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</si>
  <si>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</si>
  <si>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</si>
  <si>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</si>
  <si>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</si>
  <si>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</si>
  <si>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</si>
  <si>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</si>
  <si>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</si>
  <si>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</si>
  <si>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</si>
  <si>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</si>
  <si>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</si>
  <si>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</si>
  <si>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</si>
  <si>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</si>
  <si>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</si>
  <si>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</si>
  <si>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</si>
  <si>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</si>
  <si>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</si>
  <si>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</si>
  <si>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</si>
  <si>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</si>
  <si>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</si>
  <si>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</si>
  <si>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</si>
  <si>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</si>
  <si>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</si>
  <si>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</si>
  <si>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</si>
  <si>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</si>
  <si>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</si>
  <si>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</si>
  <si>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</si>
  <si>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</si>
  <si>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</si>
  <si>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</si>
  <si>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</si>
  <si>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</si>
  <si>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</si>
  <si>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</si>
  <si>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</si>
  <si>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</si>
  <si>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</si>
  <si>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</si>
  <si>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</si>
  <si>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</si>
  <si>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</si>
  <si>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</si>
  <si>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</si>
  <si>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</si>
  <si>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</si>
  <si>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</si>
  <si>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</si>
  <si>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</si>
  <si>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</si>
  <si>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</si>
  <si>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</si>
  <si>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</si>
  <si>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</si>
  <si>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</si>
  <si>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</si>
  <si>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</si>
  <si>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</si>
  <si>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</si>
  <si>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</si>
  <si>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</si>
  <si>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</si>
  <si>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</si>
  <si>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</si>
  <si>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</si>
  <si>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</si>
  <si>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</si>
  <si>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</si>
  <si>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</si>
  <si>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</si>
  <si>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</si>
  <si>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</si>
  <si>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</si>
  <si>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</si>
  <si>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</si>
  <si>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</si>
  <si>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</si>
  <si>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</si>
  <si>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</si>
  <si>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</si>
  <si>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</si>
  <si>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</si>
  <si>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</si>
  <si>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</si>
  <si>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</si>
  <si>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</si>
  <si>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</si>
  <si>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</si>
  <si>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</si>
  <si>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</si>
  <si>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</si>
  <si>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</si>
  <si>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</si>
  <si>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</si>
  <si>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</si>
  <si>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</si>
  <si>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</si>
  <si>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</si>
  <si>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</si>
  <si>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</si>
  <si>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</si>
  <si>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</si>
  <si>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</si>
  <si>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</si>
  <si>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</si>
  <si>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</si>
  <si>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</si>
  <si>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</si>
  <si>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</si>
  <si>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</si>
  <si>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</si>
  <si>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</si>
  <si>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</si>
  <si>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</si>
  <si>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</si>
  <si>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</si>
  <si>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</si>
  <si>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</si>
  <si>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</si>
  <si>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</si>
  <si>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</si>
  <si>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</si>
  <si>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</si>
  <si>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</si>
  <si>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</si>
  <si>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</si>
  <si>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</si>
  <si>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</si>
  <si>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</si>
  <si>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</si>
  <si>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</si>
  <si>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</si>
  <si>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</si>
  <si>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</si>
  <si>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</si>
  <si>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</si>
  <si>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</si>
  <si>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</si>
  <si>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</si>
  <si>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</si>
  <si>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</si>
  <si>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</si>
  <si>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</si>
  <si>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</si>
  <si>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</si>
  <si>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</si>
  <si>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</si>
  <si>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</si>
  <si>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</si>
  <si>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</si>
  <si>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</si>
  <si>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</si>
  <si>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</si>
  <si>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</si>
  <si>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</si>
  <si>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</si>
  <si>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</si>
  <si>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</si>
  <si>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</si>
  <si>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</si>
  <si>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</si>
  <si>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</si>
  <si>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</si>
  <si>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</si>
  <si>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</si>
  <si>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</si>
  <si>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</si>
  <si>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</si>
  <si>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</si>
  <si>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</si>
  <si>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</si>
  <si>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</si>
  <si>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</si>
  <si>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</si>
  <si>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</si>
  <si>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</si>
  <si>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</si>
  <si>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</si>
  <si>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</si>
  <si>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</si>
  <si>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</si>
  <si>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</si>
  <si>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</si>
  <si>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</si>
  <si>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</si>
  <si>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</si>
  <si>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</si>
  <si>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</si>
  <si>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</si>
  <si>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</si>
  <si>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</si>
  <si>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</si>
  <si>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</si>
  <si>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</si>
  <si>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</si>
  <si>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</si>
  <si>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</si>
  <si>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</si>
  <si>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</si>
  <si>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</si>
  <si>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</si>
  <si>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</si>
  <si>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</si>
  <si>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</si>
  <si>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</si>
  <si>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</si>
  <si>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</si>
  <si>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</si>
  <si>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</si>
  <si>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</si>
  <si>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</si>
  <si>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</si>
  <si>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</si>
  <si>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</si>
  <si>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</si>
  <si>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</si>
  <si>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</si>
  <si>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</si>
  <si>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</si>
  <si>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</si>
  <si>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</si>
  <si>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</si>
  <si>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</si>
  <si>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</si>
  <si>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</si>
  <si>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</si>
  <si>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</si>
  <si>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</si>
  <si>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</si>
  <si>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</si>
  <si>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</si>
  <si>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</si>
  <si>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</si>
  <si>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</si>
  <si>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</si>
  <si>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</si>
  <si>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</si>
  <si>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</si>
  <si>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</si>
  <si>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</si>
  <si>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</si>
  <si>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</si>
  <si>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</si>
  <si>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</si>
  <si>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</si>
  <si>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</si>
  <si>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</si>
  <si>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</si>
  <si>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</si>
  <si>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</si>
  <si>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</si>
  <si>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</si>
  <si>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</si>
  <si>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</si>
  <si>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</si>
  <si>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</si>
  <si>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</si>
  <si>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</si>
  <si>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</si>
  <si>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</si>
  <si>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</si>
  <si>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</si>
  <si>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</si>
  <si>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</si>
  <si>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</si>
  <si>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</si>
  <si>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</si>
  <si>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</si>
  <si>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</si>
  <si>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</si>
  <si>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</si>
  <si>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</si>
  <si>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</si>
  <si>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</si>
  <si>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</si>
  <si>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</si>
  <si>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</si>
  <si>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</si>
  <si>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</si>
  <si>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</si>
  <si>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</si>
  <si>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</si>
  <si>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</si>
  <si>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</si>
  <si>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</si>
  <si>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</si>
  <si>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</si>
  <si>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</si>
  <si>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</si>
  <si>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</si>
  <si>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</si>
  <si>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</si>
  <si>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</si>
  <si>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</si>
  <si>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</si>
  <si>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</si>
  <si>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</si>
  <si>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</si>
  <si>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</si>
  <si>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</si>
  <si>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</si>
  <si>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</si>
  <si>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</si>
  <si>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</si>
  <si>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</si>
  <si>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</si>
  <si>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</si>
  <si>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</si>
  <si>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</si>
  <si>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</si>
  <si>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</si>
  <si>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</si>
  <si>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</si>
  <si>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</si>
  <si>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</si>
  <si>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</si>
  <si>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</si>
  <si>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</si>
  <si>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</si>
  <si>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</si>
  <si>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</si>
  <si>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</si>
  <si>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</si>
  <si>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</si>
  <si>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</si>
  <si>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</si>
  <si>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</si>
  <si>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</si>
  <si>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</si>
  <si>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</si>
  <si>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</si>
  <si>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</si>
  <si>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</si>
  <si>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</si>
  <si>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</si>
  <si>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</si>
  <si>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</si>
  <si>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</si>
  <si>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</si>
  <si>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</si>
  <si>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</si>
  <si>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</si>
  <si>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</si>
  <si>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</si>
  <si>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</si>
  <si>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</si>
  <si>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</si>
  <si>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</si>
  <si>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</si>
  <si>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</si>
  <si>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</si>
  <si>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</si>
  <si>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</si>
  <si>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</si>
  <si>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</si>
  <si>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</si>
  <si>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</si>
  <si>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</si>
  <si>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</si>
  <si>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</si>
  <si>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</si>
  <si>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</si>
  <si>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</si>
  <si>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</si>
  <si>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</si>
  <si>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</si>
  <si>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</si>
  <si>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</si>
  <si>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</si>
  <si>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</si>
  <si>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</si>
  <si>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</si>
  <si>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</si>
  <si>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</si>
  <si>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</si>
  <si>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</si>
  <si>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</si>
  <si>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</si>
  <si>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</si>
  <si>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</si>
  <si>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</si>
  <si>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</si>
  <si>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</si>
  <si>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</si>
  <si>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</si>
  <si>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</si>
  <si>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</si>
  <si>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</si>
  <si>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</si>
  <si>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</si>
  <si>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</si>
  <si>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</si>
  <si>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</si>
  <si>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</si>
  <si>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</si>
  <si>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</si>
  <si>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</si>
  <si>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</si>
  <si>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</si>
  <si>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</si>
  <si>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</si>
  <si>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</si>
  <si>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</si>
  <si>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</si>
  <si>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</si>
  <si>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</si>
  <si>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</si>
  <si>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</si>
  <si>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</si>
  <si>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</si>
  <si>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</si>
  <si>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</si>
  <si>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</si>
  <si>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</si>
  <si>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</si>
  <si>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</si>
  <si>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</si>
  <si>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</si>
  <si>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</si>
  <si>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</si>
  <si>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</si>
  <si>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</si>
  <si>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</si>
  <si>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</si>
  <si>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</si>
  <si>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</si>
  <si>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</si>
  <si>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</si>
  <si>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</si>
  <si>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</si>
  <si>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</si>
  <si>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</si>
  <si>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</si>
  <si>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</si>
  <si>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</si>
  <si>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</si>
  <si>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</si>
  <si>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</si>
  <si>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</si>
  <si>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</si>
  <si>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</si>
  <si>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</si>
  <si>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</si>
  <si>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</si>
  <si>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</si>
  <si>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</si>
  <si>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</si>
  <si>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</si>
  <si>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</si>
  <si>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</si>
  <si>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</si>
  <si>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</si>
  <si>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</si>
  <si>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</si>
  <si>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</si>
  <si>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</si>
  <si>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</si>
  <si>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</si>
  <si>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</si>
  <si>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</si>
  <si>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</si>
  <si>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</si>
  <si>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</si>
  <si>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</si>
  <si>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</si>
  <si>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</si>
  <si>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</si>
  <si>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</si>
  <si>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</si>
  <si>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</si>
  <si>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</si>
  <si>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</si>
  <si>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</si>
  <si>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</si>
  <si>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</si>
  <si>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</si>
  <si>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</si>
  <si>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</si>
  <si>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</si>
  <si>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</si>
  <si>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</si>
  <si>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</si>
  <si>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</si>
  <si>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</si>
  <si>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</si>
  <si>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</si>
  <si>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</si>
  <si>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</si>
  <si>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</si>
  <si>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</si>
  <si>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</si>
  <si>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</si>
  <si>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</si>
  <si>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</si>
  <si>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</si>
  <si>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</si>
  <si>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</si>
  <si>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</si>
  <si>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</si>
  <si>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</si>
  <si>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</si>
  <si>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</si>
  <si>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</si>
  <si>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</si>
  <si>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</si>
  <si>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</si>
  <si>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</si>
  <si>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</si>
  <si>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</si>
  <si>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</si>
  <si>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</si>
  <si>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</si>
  <si>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</si>
  <si>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</si>
  <si>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</si>
  <si>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</si>
  <si>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</si>
  <si>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</si>
  <si>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</si>
  <si>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</si>
  <si>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</si>
  <si>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</si>
  <si>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</si>
  <si>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</si>
  <si>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</si>
  <si>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</si>
  <si>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</si>
  <si>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</si>
  <si>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</si>
  <si>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</si>
  <si>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</si>
  <si>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</si>
  <si>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</si>
  <si>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</si>
  <si>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</si>
  <si>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</si>
  <si>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</si>
  <si>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</si>
  <si>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</si>
  <si>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</si>
  <si>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</si>
  <si>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</si>
  <si>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</si>
  <si>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</si>
  <si>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</si>
  <si>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</si>
  <si>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</si>
  <si>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</si>
  <si>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</si>
  <si>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</si>
  <si>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</si>
  <si>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</si>
  <si>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</si>
  <si>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</si>
  <si>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</si>
  <si>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</si>
  <si>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</si>
  <si>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</si>
  <si>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</si>
  <si>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</si>
  <si>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</si>
  <si>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</si>
  <si>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</si>
  <si>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</si>
  <si>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</si>
  <si>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</si>
  <si>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</si>
  <si>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</si>
  <si>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</si>
  <si>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</si>
  <si>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</si>
  <si>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</si>
  <si>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</si>
  <si>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</si>
  <si>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</si>
  <si>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</si>
  <si>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</si>
  <si>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</si>
  <si>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</si>
  <si>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</si>
  <si>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</si>
  <si>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</si>
  <si>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</si>
  <si>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</si>
  <si>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</si>
  <si>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</si>
  <si>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</si>
  <si>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</si>
  <si>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</si>
  <si>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</si>
  <si>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</si>
  <si>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</si>
  <si>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</si>
  <si>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</si>
  <si>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</si>
  <si>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</si>
  <si>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</si>
  <si>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</si>
  <si>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</si>
  <si>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</si>
  <si>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</si>
  <si>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</si>
  <si>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</si>
  <si>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</si>
  <si>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</si>
  <si>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</si>
  <si>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</si>
  <si>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</si>
  <si>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</si>
  <si>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</si>
  <si>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</si>
  <si>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</si>
  <si>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</si>
  <si>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</si>
  <si>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</si>
  <si>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</si>
  <si>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</si>
  <si>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</si>
  <si>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</si>
  <si>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</si>
  <si>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</si>
  <si>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</si>
  <si>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</si>
  <si>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</si>
  <si>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</si>
  <si>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</si>
  <si>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</si>
  <si>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</si>
  <si>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</si>
  <si>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</si>
  <si>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</si>
  <si>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</si>
  <si>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</si>
  <si>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</si>
  <si>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</si>
  <si>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</si>
  <si>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</si>
  <si>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</si>
  <si>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</si>
  <si>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</si>
  <si>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</si>
  <si>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</si>
  <si>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</si>
  <si>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</si>
  <si>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</si>
  <si>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</si>
  <si>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</si>
  <si>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</si>
  <si>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</si>
  <si>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</si>
  <si>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</si>
  <si>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</si>
  <si>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</si>
  <si>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</si>
  <si>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</si>
  <si>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</si>
  <si>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</si>
  <si>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</si>
  <si>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</si>
  <si>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</si>
  <si>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</si>
  <si>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</si>
  <si>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</si>
  <si>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</si>
  <si>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</si>
  <si>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</si>
  <si>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</si>
  <si>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</si>
  <si>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</si>
  <si>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</si>
  <si>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</si>
  <si>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</si>
  <si>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</si>
  <si>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</si>
  <si>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</si>
  <si>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</si>
  <si>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</si>
  <si>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</si>
  <si>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</si>
  <si>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</si>
  <si>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</si>
  <si>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</si>
  <si>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</si>
  <si>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</si>
  <si>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</si>
  <si>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</si>
  <si>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</si>
  <si>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</si>
  <si>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</si>
  <si>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</si>
  <si>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</si>
  <si>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</si>
  <si>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</si>
  <si>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</si>
  <si>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</si>
  <si>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</si>
  <si>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</si>
  <si>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</si>
  <si>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</si>
  <si>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</si>
  <si>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</si>
  <si>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</si>
  <si>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</si>
  <si>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</si>
  <si>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</si>
  <si>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</si>
  <si>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</si>
  <si>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</si>
  <si>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</si>
  <si>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</si>
  <si>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</si>
  <si>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</si>
  <si>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</si>
  <si>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</si>
  <si>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</si>
  <si>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</si>
  <si>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</si>
  <si>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</si>
  <si>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</si>
  <si>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</si>
  <si>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</si>
  <si>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</si>
  <si>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</si>
  <si>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</si>
  <si>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</si>
  <si>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</si>
  <si>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</si>
  <si>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</si>
  <si>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</si>
  <si>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</si>
  <si>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</si>
  <si>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</si>
  <si>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</si>
  <si>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</si>
  <si>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</si>
  <si>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</si>
  <si>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</si>
  <si>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</si>
  <si>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</si>
  <si>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</si>
  <si>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</si>
  <si>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</si>
  <si>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</si>
  <si>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</si>
  <si>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</si>
  <si>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</si>
  <si>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</si>
  <si>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</si>
  <si>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</si>
  <si>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</si>
  <si>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</si>
  <si>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</si>
  <si>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</si>
  <si>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</si>
  <si>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</si>
  <si>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</si>
  <si>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</si>
  <si>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</si>
  <si>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</si>
  <si>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</si>
  <si>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</si>
  <si>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</si>
  <si>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</si>
  <si>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</si>
  <si>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</si>
  <si>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</si>
  <si>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</si>
  <si>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</si>
  <si>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</si>
  <si>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</si>
  <si>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</si>
  <si>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</si>
  <si>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</si>
  <si>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</si>
  <si>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</si>
  <si>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</si>
  <si>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</si>
  <si>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</si>
  <si>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</si>
  <si>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</si>
  <si>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</si>
  <si>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</si>
  <si>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</si>
  <si>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</si>
  <si>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</si>
  <si>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</si>
  <si>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</si>
  <si>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</si>
  <si>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</si>
  <si>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</si>
  <si>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</si>
  <si>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</si>
  <si>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</si>
  <si>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</si>
  <si>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</si>
  <si>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</si>
  <si>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</si>
  <si>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</si>
  <si>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</si>
  <si>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</si>
  <si>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</si>
  <si>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</si>
  <si>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</si>
  <si>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</si>
  <si>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</si>
  <si>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</si>
  <si>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</si>
  <si>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</si>
  <si>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</si>
  <si>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</si>
  <si>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</si>
  <si>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</si>
  <si>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</si>
  <si>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</si>
  <si>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</si>
  <si>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</si>
  <si>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</si>
  <si>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</si>
  <si>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</si>
  <si>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</si>
  <si>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</si>
  <si>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</si>
  <si>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</si>
  <si>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</si>
  <si>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</si>
  <si>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</si>
  <si>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</si>
  <si>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</si>
  <si>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</si>
  <si>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</si>
  <si>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</si>
  <si>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</si>
  <si>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</si>
  <si>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</si>
  <si>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</si>
  <si>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</si>
  <si>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</si>
  <si>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</si>
  <si>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</si>
  <si>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</si>
  <si>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</si>
  <si>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</si>
  <si>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</si>
  <si>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</si>
  <si>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</si>
  <si>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</si>
  <si>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</si>
  <si>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</si>
  <si>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</si>
  <si>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</si>
  <si>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</si>
  <si>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</si>
  <si>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</si>
  <si>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</si>
  <si>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</si>
  <si>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</si>
  <si>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</si>
  <si>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</si>
  <si>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</si>
  <si>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</si>
  <si>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</si>
  <si>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</si>
  <si>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</si>
  <si>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</si>
  <si>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</si>
  <si>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</si>
  <si>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</si>
  <si>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</si>
  <si>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</si>
  <si>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</si>
  <si>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</si>
  <si>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</si>
  <si>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</si>
  <si>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</si>
  <si>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</si>
  <si>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</si>
  <si>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</si>
  <si>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</si>
  <si>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</si>
  <si>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</si>
  <si>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</si>
  <si>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</si>
  <si>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</si>
  <si>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</si>
  <si>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</si>
  <si>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</si>
  <si>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</si>
  <si>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</si>
  <si>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</si>
  <si>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</si>
  <si>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</si>
  <si>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</si>
  <si>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</si>
  <si>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</si>
  <si>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</si>
  <si>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</si>
  <si>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</si>
  <si>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</si>
  <si>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</si>
  <si>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</si>
  <si>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</si>
  <si>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</si>
  <si>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</si>
  <si>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</si>
  <si>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</si>
  <si>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</si>
  <si>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</si>
  <si>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</si>
  <si>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</si>
  <si>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</si>
  <si>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</si>
  <si>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</si>
  <si>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</si>
  <si>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</si>
  <si>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</si>
  <si>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</si>
  <si>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</si>
  <si>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</si>
  <si>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</si>
  <si>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</si>
  <si>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</si>
  <si>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</si>
  <si>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</si>
  <si>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</si>
  <si>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</si>
  <si>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</si>
  <si>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</si>
  <si>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</si>
  <si>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</si>
  <si>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</si>
  <si>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</si>
  <si>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</si>
  <si>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</si>
  <si>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</si>
  <si>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</si>
  <si>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</si>
  <si>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</si>
  <si>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</si>
  <si>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</si>
  <si>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</si>
  <si>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</si>
  <si>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</si>
  <si>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</si>
  <si>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</si>
  <si>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</si>
  <si>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</si>
  <si>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</si>
  <si>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</si>
  <si>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</si>
  <si>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</si>
  <si>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</si>
  <si>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</si>
  <si>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</si>
  <si>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</si>
  <si>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</si>
  <si>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</si>
  <si>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</si>
  <si>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</si>
  <si>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</si>
  <si>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</si>
  <si>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</si>
  <si>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</si>
  <si>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</si>
  <si>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</si>
  <si>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</si>
  <si>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</si>
  <si>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</si>
  <si>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</si>
  <si>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</si>
  <si>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</si>
  <si>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</si>
  <si>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</si>
  <si>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</si>
  <si>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</si>
  <si>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</si>
  <si>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</si>
  <si>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</si>
  <si>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</si>
  <si>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</si>
  <si>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</si>
  <si>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</si>
  <si>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</si>
  <si>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</si>
  <si>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</si>
  <si>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</si>
  <si>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</si>
  <si>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</si>
  <si>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</si>
  <si>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</si>
  <si>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</si>
  <si>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</si>
  <si>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</si>
  <si>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</si>
  <si>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</si>
  <si>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</si>
  <si>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</si>
  <si>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</si>
  <si>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</si>
  <si>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</si>
  <si>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</si>
  <si>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</si>
  <si>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</si>
  <si>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</si>
  <si>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</si>
  <si>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</si>
  <si>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</si>
  <si>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</si>
  <si>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</si>
  <si>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</si>
  <si>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</si>
  <si>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</si>
  <si>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</si>
  <si>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</si>
  <si>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</si>
  <si>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</si>
  <si>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</si>
  <si>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</si>
  <si>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</si>
  <si>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</si>
  <si>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</si>
  <si>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</si>
  <si>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</si>
  <si>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</si>
  <si>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</si>
  <si>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</si>
  <si>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</si>
  <si>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</si>
  <si>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</si>
  <si>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</si>
  <si>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</si>
  <si>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</si>
  <si>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</si>
  <si>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</si>
  <si>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</si>
  <si>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</si>
  <si>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</si>
  <si>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</si>
  <si>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</si>
  <si>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</si>
  <si>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</si>
  <si>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</si>
  <si>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</si>
  <si>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</si>
  <si>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</si>
  <si>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</si>
  <si>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</si>
  <si>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</si>
  <si>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</si>
  <si>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</si>
  <si>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</si>
  <si>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</si>
  <si>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</si>
  <si>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</si>
  <si>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</si>
  <si>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</si>
  <si>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</si>
  <si>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</si>
  <si>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</si>
  <si>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</si>
  <si>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</si>
  <si>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</si>
  <si>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</si>
  <si>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</si>
  <si>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</si>
  <si>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</si>
  <si>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</si>
  <si>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</si>
  <si>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</si>
  <si>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</si>
  <si>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</si>
  <si>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</si>
  <si>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</si>
  <si>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</si>
  <si>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</si>
  <si>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</si>
  <si>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</si>
  <si>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</si>
  <si>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</si>
  <si>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</si>
  <si>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</si>
  <si>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</si>
  <si>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</si>
  <si>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</si>
  <si>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</si>
  <si>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</si>
  <si>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</si>
  <si>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</si>
  <si>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</si>
  <si>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</si>
  <si>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</si>
  <si>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</si>
  <si>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</si>
  <si>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</si>
  <si>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</si>
  <si>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</si>
  <si>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</si>
  <si>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</si>
  <si>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</si>
  <si>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</si>
  <si>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</si>
  <si>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</si>
  <si>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</si>
  <si>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</si>
  <si>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</si>
  <si>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</si>
  <si>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</si>
  <si>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</si>
  <si>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</si>
  <si>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</si>
  <si>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</si>
  <si>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</si>
  <si>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</si>
  <si>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</si>
  <si>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</si>
  <si>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</si>
  <si>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</si>
  <si>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</si>
  <si>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</si>
  <si>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</si>
  <si>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</si>
  <si>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</si>
  <si>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</si>
  <si>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</si>
  <si>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</si>
  <si>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</si>
  <si>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</si>
  <si>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</si>
  <si>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</si>
  <si>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</si>
  <si>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</si>
  <si>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</si>
  <si>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</si>
  <si>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</si>
  <si>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</si>
  <si>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</si>
  <si>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</si>
  <si>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</si>
  <si>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</si>
  <si>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</si>
  <si>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</si>
  <si>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</si>
  <si>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</si>
  <si>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</si>
  <si>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</si>
  <si>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</si>
  <si>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</si>
  <si>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</si>
  <si>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</si>
  <si>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</si>
  <si>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</si>
  <si>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</si>
  <si>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</si>
  <si>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</si>
  <si>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</si>
  <si>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</si>
  <si>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</si>
  <si>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</si>
  <si>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</si>
  <si>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</si>
  <si>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</si>
  <si>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</si>
  <si>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</si>
  <si>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</si>
  <si>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</si>
  <si>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</si>
  <si>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</si>
  <si>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</si>
  <si>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</si>
  <si>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</si>
  <si>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</si>
  <si>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</si>
  <si>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</si>
  <si>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</si>
  <si>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</si>
  <si>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</si>
  <si>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</si>
  <si>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</si>
  <si>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</si>
  <si>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</si>
  <si>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</si>
  <si>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</si>
  <si>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</si>
  <si>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</si>
  <si>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</si>
  <si>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</si>
  <si>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</si>
  <si>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</si>
  <si>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</si>
  <si>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</si>
  <si>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</si>
  <si>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</si>
  <si>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</si>
  <si>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</si>
  <si>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</si>
  <si>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</si>
  <si>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</si>
  <si>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</si>
  <si>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</si>
  <si>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</si>
  <si>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</si>
  <si>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</si>
  <si>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</si>
  <si>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</si>
  <si>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</si>
  <si>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</si>
  <si>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</si>
  <si>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</si>
  <si>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</si>
  <si>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</si>
  <si>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</si>
  <si>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</si>
  <si>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</si>
  <si>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</si>
  <si>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</si>
  <si>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</si>
  <si>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</si>
  <si>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</si>
  <si>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</si>
  <si>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</si>
  <si>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</si>
  <si>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</si>
  <si>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</si>
  <si>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</si>
  <si>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</si>
  <si>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</si>
  <si>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</si>
  <si>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</si>
  <si>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</si>
  <si>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</si>
  <si>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</si>
  <si>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</si>
  <si>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</si>
  <si>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</si>
  <si>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</si>
  <si>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</si>
  <si>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</si>
  <si>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</si>
  <si>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</si>
  <si>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</si>
  <si>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</si>
  <si>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</si>
  <si>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</si>
  <si>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</si>
  <si>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</si>
  <si>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</si>
  <si>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</si>
  <si>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</si>
  <si>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</si>
  <si>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</si>
  <si>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</si>
  <si>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</si>
  <si>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</si>
  <si>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</si>
  <si>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</si>
  <si>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</si>
  <si>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</si>
  <si>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</si>
  <si>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</si>
  <si>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</si>
  <si>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</si>
  <si>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</si>
  <si>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</si>
  <si>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</si>
  <si>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</si>
  <si>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</si>
  <si>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</si>
  <si>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</si>
  <si>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</si>
  <si>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</si>
  <si>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</si>
  <si>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</si>
  <si>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</si>
  <si>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</si>
  <si>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</si>
  <si>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</si>
  <si>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</si>
  <si>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</si>
  <si>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</si>
  <si>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</si>
  <si>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</si>
  <si>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</si>
  <si>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</si>
  <si>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</si>
  <si>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</si>
  <si>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</si>
  <si>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</si>
  <si>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</si>
  <si>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</si>
  <si>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</si>
  <si>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</si>
  <si>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</si>
  <si>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</si>
  <si>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</si>
  <si>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</si>
  <si>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</si>
  <si>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</si>
  <si>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</si>
  <si>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</si>
  <si>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</si>
  <si>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</si>
  <si>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</si>
  <si>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</si>
  <si>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</si>
  <si>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</si>
  <si>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</si>
  <si>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</si>
  <si>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</si>
  <si>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</si>
  <si>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</si>
  <si>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</si>
  <si>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</si>
  <si>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</si>
  <si>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</si>
  <si>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</si>
  <si>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</si>
  <si>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</si>
  <si>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</si>
  <si>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</si>
  <si>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</si>
  <si>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</si>
  <si>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</si>
  <si>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</si>
  <si>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</si>
  <si>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</si>
  <si>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</si>
  <si>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</si>
  <si>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</si>
  <si>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</si>
  <si>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</si>
  <si>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</si>
  <si>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</si>
  <si>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</si>
  <si>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</si>
  <si>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</si>
  <si>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</si>
  <si>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</si>
  <si>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</si>
  <si>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</si>
  <si>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</si>
  <si>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</si>
  <si>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</si>
  <si>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</si>
  <si>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</si>
  <si>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</si>
  <si>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</si>
  <si>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</si>
  <si>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</si>
  <si>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</si>
  <si>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</si>
  <si>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</si>
  <si>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</si>
  <si>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</si>
  <si>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</si>
  <si>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</si>
  <si>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</si>
  <si>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</si>
  <si>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</si>
  <si>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</si>
  <si>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</si>
  <si>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</si>
  <si>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</si>
  <si>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</si>
  <si>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</si>
  <si>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</si>
  <si>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</si>
  <si>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</si>
  <si>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</si>
  <si>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</si>
  <si>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</si>
  <si>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</si>
  <si>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</si>
  <si>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</si>
  <si>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</si>
  <si>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</si>
  <si>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</si>
  <si>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</si>
  <si>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</si>
  <si>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</si>
  <si>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</si>
  <si>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</si>
  <si>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</si>
  <si>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</si>
  <si>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</si>
  <si>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</si>
  <si>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</si>
  <si>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</si>
  <si>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</si>
  <si>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</si>
  <si>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</si>
  <si>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</si>
  <si>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</si>
  <si>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</si>
  <si>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</si>
  <si>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</si>
  <si>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</si>
  <si>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</si>
  <si>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</si>
  <si>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</si>
  <si>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</si>
  <si>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</si>
  <si>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</si>
  <si>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</si>
  <si>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</si>
  <si>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</si>
  <si>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</si>
  <si>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</si>
  <si>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</si>
  <si>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</si>
  <si>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</si>
  <si>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</si>
  <si>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</si>
  <si>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</si>
  <si>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</si>
  <si>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</si>
  <si>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</si>
  <si>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</si>
  <si>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</si>
  <si>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</si>
  <si>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</si>
  <si>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</si>
  <si>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</si>
  <si>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</si>
  <si>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</si>
  <si>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</si>
  <si>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</si>
  <si>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</si>
  <si>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</si>
  <si>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</si>
  <si>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</si>
  <si>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</si>
  <si>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</si>
  <si>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</si>
  <si>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</si>
  <si>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</si>
  <si>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</si>
  <si>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</si>
  <si>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</si>
  <si>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</si>
  <si>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</si>
  <si>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</si>
  <si>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</si>
  <si>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</si>
  <si>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</si>
  <si>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</si>
  <si>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</si>
  <si>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</si>
  <si>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</si>
  <si>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</si>
  <si>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</si>
  <si>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</si>
  <si>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</si>
  <si>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</si>
  <si>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</si>
  <si>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</si>
  <si>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</si>
  <si>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</si>
  <si>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</si>
  <si>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</si>
  <si>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</si>
  <si>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</si>
  <si>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</si>
  <si>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</si>
  <si>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</si>
  <si>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</si>
  <si>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</si>
  <si>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</si>
  <si>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</si>
  <si>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</si>
  <si>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</si>
  <si>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</si>
  <si>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</si>
  <si>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</si>
  <si>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</si>
  <si>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</si>
  <si>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</si>
  <si>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</si>
  <si>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</si>
  <si>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</si>
  <si>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</si>
  <si>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</si>
  <si>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</si>
  <si>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</si>
  <si>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</si>
  <si>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</si>
  <si>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</si>
  <si>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</si>
  <si>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</si>
  <si>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</si>
  <si>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</si>
  <si>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</si>
  <si>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</si>
  <si>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</si>
  <si>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</si>
  <si>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</si>
  <si>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</si>
  <si>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</si>
  <si>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</si>
  <si>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</si>
  <si>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</si>
  <si>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</si>
  <si>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</si>
  <si>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</si>
  <si>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</si>
  <si>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</si>
  <si>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</si>
  <si>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</si>
  <si>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</si>
  <si>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</si>
  <si>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</si>
  <si>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</si>
  <si>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</si>
  <si>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</si>
  <si>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</si>
  <si>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</si>
  <si>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</si>
  <si>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</si>
  <si>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</si>
  <si>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</si>
  <si>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</si>
  <si>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</si>
  <si>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</si>
  <si>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</si>
  <si>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</si>
  <si>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</si>
  <si>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</si>
  <si>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</si>
  <si>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</si>
  <si>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</si>
  <si>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</si>
  <si>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</si>
  <si>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</si>
  <si>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</si>
  <si>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</si>
  <si>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</si>
  <si>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</si>
  <si>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</si>
  <si>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</si>
  <si>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</si>
  <si>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</si>
  <si>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</si>
  <si>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</si>
  <si>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</si>
  <si>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</si>
  <si>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</si>
  <si>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</si>
  <si>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</si>
  <si>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</si>
  <si>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</si>
  <si>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</si>
  <si>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</si>
  <si>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</si>
  <si>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</si>
  <si>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</si>
  <si>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</si>
  <si>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</si>
  <si>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</si>
  <si>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</si>
  <si>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</si>
  <si>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</si>
  <si>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</si>
  <si>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</si>
  <si>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</si>
  <si>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</si>
  <si>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</si>
  <si>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</si>
  <si>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</si>
  <si>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</si>
  <si>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</si>
  <si>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</si>
  <si>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</si>
  <si>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</si>
  <si>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</si>
  <si>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</si>
  <si>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</si>
  <si>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</si>
  <si>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</si>
  <si>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</si>
  <si>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</si>
  <si>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</si>
  <si>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</si>
  <si>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</si>
  <si>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</si>
  <si>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</si>
  <si>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</si>
  <si>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</si>
  <si>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</si>
  <si>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</si>
  <si>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</si>
  <si>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</si>
  <si>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</si>
  <si>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</si>
  <si>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</si>
  <si>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</si>
  <si>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</si>
  <si>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</si>
  <si>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</si>
  <si>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</si>
  <si>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</si>
  <si>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</si>
  <si>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</si>
  <si>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</si>
  <si>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</si>
  <si>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</si>
  <si>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</si>
  <si>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</si>
  <si>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</si>
  <si>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</si>
  <si>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</si>
  <si>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</si>
  <si>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</si>
  <si>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</si>
  <si>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</si>
  <si>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</si>
  <si>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</si>
  <si>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</si>
  <si>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</si>
  <si>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</si>
  <si>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</si>
  <si>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</si>
  <si>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</si>
  <si>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</si>
  <si>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</si>
  <si>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</si>
  <si>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</si>
  <si>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</si>
  <si>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</si>
  <si>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</si>
  <si>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</si>
  <si>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</si>
  <si>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</si>
  <si>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</si>
  <si>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</si>
  <si>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</si>
  <si>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</si>
  <si>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</si>
  <si>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</si>
  <si>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</si>
  <si>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</si>
  <si>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</si>
  <si>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</si>
  <si>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</si>
  <si>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</si>
  <si>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</si>
  <si>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</si>
  <si>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</si>
  <si>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</si>
  <si>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</si>
  <si>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</si>
  <si>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</si>
  <si>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</si>
  <si>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</si>
  <si>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</si>
  <si>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</si>
  <si>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</si>
  <si>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</si>
  <si>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</si>
  <si>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</si>
  <si>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</si>
  <si>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</si>
  <si>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</si>
  <si>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</si>
  <si>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</si>
  <si>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</si>
  <si>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</si>
  <si>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</si>
  <si>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</si>
  <si>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</si>
  <si>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</si>
  <si>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</si>
  <si>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</si>
  <si>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</si>
  <si>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</si>
  <si>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</si>
  <si>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</si>
  <si>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</si>
  <si>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</si>
  <si>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</si>
  <si>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</si>
  <si>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</si>
  <si>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</si>
  <si>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</si>
  <si>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</si>
  <si>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</si>
  <si>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</si>
  <si>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</si>
  <si>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</si>
  <si>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</si>
  <si>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</si>
  <si>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</si>
  <si>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</si>
  <si>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</si>
  <si>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</si>
  <si>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</si>
  <si>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</si>
  <si>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</si>
  <si>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</si>
  <si>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</si>
  <si>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</si>
  <si>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</si>
  <si>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</si>
  <si>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</si>
  <si>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</si>
  <si>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</si>
  <si>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</si>
  <si>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</si>
  <si>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</si>
  <si>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</si>
  <si>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</si>
  <si>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</si>
  <si>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</si>
  <si>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</si>
  <si>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</si>
  <si>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</si>
  <si>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</si>
  <si>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</si>
  <si>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</si>
  <si>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</si>
  <si>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</si>
  <si>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</si>
  <si>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</si>
  <si>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</si>
  <si>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</si>
  <si>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</si>
  <si>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</si>
  <si>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</si>
  <si>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</si>
  <si>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</si>
  <si>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</si>
  <si>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</si>
  <si>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</si>
  <si>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</si>
  <si>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</si>
  <si>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</si>
  <si>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</si>
  <si>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</si>
  <si>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</si>
  <si>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</si>
  <si>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</si>
  <si>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</si>
  <si>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</si>
  <si>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</si>
  <si>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</si>
  <si>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</si>
  <si>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</si>
  <si>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</si>
  <si>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</si>
  <si>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</si>
  <si>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</si>
  <si>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</si>
  <si>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</si>
  <si>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</si>
  <si>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</si>
  <si>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</si>
  <si>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</si>
  <si>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</si>
  <si>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</si>
  <si>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</si>
  <si>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</si>
  <si>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</si>
  <si>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</si>
  <si>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</si>
  <si>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</si>
  <si>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</si>
  <si>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</si>
  <si>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</si>
  <si>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</si>
  <si>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</si>
  <si>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</si>
  <si>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</si>
  <si>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</si>
  <si>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</si>
  <si>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</si>
  <si>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</si>
  <si>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</si>
  <si>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</si>
  <si>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</si>
  <si>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</si>
  <si>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</si>
  <si>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</si>
  <si>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</si>
  <si>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</si>
  <si>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</si>
  <si>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</si>
  <si>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</si>
  <si>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</si>
  <si>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</si>
  <si>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</si>
  <si>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</si>
  <si>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</si>
  <si>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</si>
  <si>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</si>
  <si>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</si>
  <si>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</si>
  <si>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</si>
  <si>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</si>
  <si>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</si>
  <si>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</si>
  <si>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</si>
  <si>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</si>
  <si>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</si>
  <si>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</si>
  <si>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</si>
  <si>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</si>
  <si>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</si>
  <si>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</si>
  <si>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</si>
  <si>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</si>
  <si>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</si>
  <si>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</si>
  <si>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</si>
  <si>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</si>
  <si>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</si>
  <si>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</si>
  <si>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</si>
  <si>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</si>
  <si>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</si>
  <si>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</si>
  <si>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</si>
  <si>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</si>
  <si>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</si>
  <si>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</si>
  <si>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</si>
  <si>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</si>
  <si>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</si>
  <si>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</si>
  <si>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</si>
  <si>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</si>
  <si>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</si>
  <si>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</si>
  <si>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</si>
  <si>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</si>
  <si>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</si>
  <si>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</si>
  <si>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</si>
  <si>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</si>
  <si>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</si>
  <si>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</si>
  <si>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</si>
  <si>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</si>
  <si>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</si>
  <si>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</si>
  <si>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</si>
  <si>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</si>
  <si>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</si>
  <si>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</si>
  <si>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</si>
  <si>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</si>
  <si>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</si>
  <si>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</si>
  <si>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</si>
  <si>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</si>
  <si>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</si>
  <si>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</si>
  <si>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</si>
  <si>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</si>
  <si>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</si>
  <si>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</si>
  <si>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</si>
  <si>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</si>
  <si>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</si>
  <si>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</si>
  <si>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</si>
  <si>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</si>
  <si>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</si>
  <si>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</si>
  <si>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</si>
  <si>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</si>
  <si>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</si>
  <si>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</si>
  <si>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</si>
  <si>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</si>
  <si>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</si>
  <si>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</si>
  <si>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</si>
  <si>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</si>
  <si>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</si>
  <si>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</si>
  <si>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</si>
  <si>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</si>
  <si>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</si>
  <si>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</si>
  <si>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</si>
  <si>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</si>
  <si>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</si>
  <si>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</si>
  <si>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</si>
  <si>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</si>
  <si>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</si>
  <si>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</si>
  <si>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</si>
  <si>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</si>
  <si>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</si>
  <si>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</si>
  <si>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</si>
  <si>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</si>
  <si>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</si>
  <si>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</si>
  <si>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</si>
  <si>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</si>
  <si>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</si>
  <si>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</si>
  <si>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</si>
  <si>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</si>
  <si>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</si>
  <si>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</si>
  <si>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</si>
  <si>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</si>
  <si>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</si>
  <si>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</si>
  <si>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</si>
  <si>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</si>
  <si>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</si>
  <si>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</si>
  <si>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</si>
  <si>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</si>
  <si>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</si>
  <si>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</si>
  <si>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</si>
  <si>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</si>
  <si>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</si>
  <si>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</si>
  <si>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</si>
  <si>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</si>
  <si>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</si>
  <si>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</si>
  <si>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</si>
  <si>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</si>
  <si>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</si>
  <si>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</si>
  <si>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</si>
  <si>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</si>
  <si>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</si>
  <si>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</si>
  <si>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</si>
  <si>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</si>
  <si>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</si>
  <si>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</si>
  <si>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</si>
  <si>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</si>
  <si>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</si>
  <si>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</si>
  <si>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</si>
  <si>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</si>
  <si>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</si>
  <si>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</si>
  <si>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</si>
  <si>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</si>
  <si>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</si>
  <si>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</si>
  <si>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</si>
  <si>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</si>
  <si>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</si>
  <si>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</si>
  <si>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</si>
  <si>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</si>
  <si>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</si>
  <si>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</si>
  <si>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</si>
  <si>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</si>
  <si>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</si>
  <si>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</si>
  <si>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</si>
  <si>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</si>
  <si>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</si>
  <si>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</si>
  <si>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</si>
  <si>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</si>
  <si>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</si>
  <si>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</si>
  <si>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</si>
  <si>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</si>
  <si>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</si>
  <si>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</si>
  <si>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</si>
  <si>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</si>
  <si>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</si>
  <si>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</si>
  <si>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</si>
  <si>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</si>
  <si>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</si>
  <si>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</si>
  <si>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</si>
  <si>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</si>
  <si>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</si>
  <si>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</si>
  <si>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</si>
  <si>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</si>
  <si>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</si>
  <si>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</si>
  <si>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</si>
  <si>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</si>
  <si>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</si>
  <si>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</si>
  <si>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</si>
  <si>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</si>
  <si>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</si>
  <si>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</si>
  <si>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</si>
  <si>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</si>
  <si>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</si>
  <si>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</si>
  <si>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</si>
  <si>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</si>
  <si>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</si>
  <si>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</si>
  <si>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</si>
  <si>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</si>
  <si>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</si>
  <si>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</si>
  <si>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</si>
  <si>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</si>
  <si>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</si>
  <si>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</si>
  <si>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</si>
  <si>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</si>
  <si>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</si>
  <si>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</si>
  <si>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</si>
  <si>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</si>
  <si>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</si>
  <si>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</si>
  <si>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</si>
  <si>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</si>
  <si>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</si>
  <si>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</si>
  <si>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</si>
  <si>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</si>
  <si>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</si>
  <si>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</si>
  <si>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</si>
  <si>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</si>
  <si>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</si>
  <si>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</si>
  <si>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</si>
  <si>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</si>
  <si>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</si>
  <si>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</si>
  <si>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</si>
  <si>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</si>
  <si>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</si>
  <si>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</si>
  <si>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</si>
  <si>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</si>
  <si>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</si>
  <si>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</si>
  <si>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</si>
  <si>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</si>
  <si>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</si>
  <si>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</si>
  <si>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</si>
  <si>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</si>
  <si>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</si>
  <si>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</si>
  <si>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</si>
  <si>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</si>
  <si>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</si>
  <si>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</si>
  <si>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</si>
  <si>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</si>
  <si>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</si>
  <si>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</si>
  <si>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</si>
  <si>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</si>
  <si>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</si>
  <si>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</si>
  <si>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</si>
  <si>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</si>
  <si>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</si>
  <si>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</si>
  <si>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</si>
  <si>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</si>
  <si>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</si>
  <si>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</si>
  <si>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</si>
  <si>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</si>
  <si>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</si>
  <si>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</si>
  <si>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</si>
  <si>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</si>
  <si>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</si>
  <si>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</si>
  <si>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</si>
  <si>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</si>
  <si>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</si>
  <si>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</si>
  <si>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</si>
  <si>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</si>
  <si>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</si>
  <si>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</si>
  <si>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</si>
  <si>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</si>
  <si>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</si>
  <si>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</si>
  <si>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</si>
  <si>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</si>
  <si>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</si>
  <si>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</si>
  <si>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</si>
  <si>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</si>
  <si>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</si>
  <si>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</si>
  <si>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</si>
  <si>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</si>
  <si>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</si>
  <si>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</si>
  <si>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</si>
  <si>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</si>
  <si>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</si>
  <si>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</si>
  <si>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</si>
  <si>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</si>
  <si>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</si>
  <si>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</si>
  <si>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</si>
  <si>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</si>
  <si>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</si>
  <si>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</si>
  <si>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</si>
  <si>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</si>
  <si>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</si>
  <si>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</si>
  <si>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</si>
  <si>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</si>
  <si>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</si>
  <si>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</si>
  <si>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</si>
  <si>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</si>
  <si>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</si>
  <si>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</si>
  <si>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</si>
  <si>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</si>
  <si>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</si>
  <si>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</si>
  <si>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</si>
  <si>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</si>
  <si>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</si>
  <si>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</si>
  <si>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</si>
  <si>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</si>
  <si>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</si>
  <si>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</si>
  <si>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</si>
  <si>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</si>
  <si>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</si>
  <si>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</si>
  <si>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</si>
  <si>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</si>
  <si>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</si>
  <si>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</si>
  <si>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</si>
  <si>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</si>
  <si>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</si>
  <si>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</si>
  <si>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</si>
  <si>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</si>
  <si>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</si>
  <si>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</si>
  <si>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</si>
  <si>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</si>
  <si>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</si>
  <si>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</si>
  <si>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</si>
  <si>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</si>
  <si>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</si>
  <si>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</si>
  <si>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</si>
  <si>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</si>
  <si>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</si>
  <si>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</si>
  <si>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</si>
  <si>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</si>
  <si>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</si>
  <si>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</si>
  <si>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</si>
  <si>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</si>
  <si>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</si>
  <si>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</si>
  <si>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</si>
  <si>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</si>
  <si>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</si>
  <si>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</si>
  <si>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</si>
  <si>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</si>
  <si>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</si>
  <si>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</si>
  <si>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</si>
  <si>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</si>
  <si>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</si>
  <si>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</si>
  <si>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</si>
  <si>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</si>
  <si>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</si>
  <si>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</si>
  <si>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</si>
  <si>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</si>
  <si>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</si>
  <si>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</si>
  <si>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</si>
  <si>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</si>
  <si>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</si>
  <si>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</si>
  <si>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</si>
  <si>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</si>
  <si>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</si>
  <si>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</si>
  <si>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</si>
  <si>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</si>
  <si>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</si>
  <si>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</si>
  <si>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</si>
  <si>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</si>
  <si>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</si>
  <si>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</si>
  <si>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</si>
  <si>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</si>
  <si>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</si>
  <si>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</si>
  <si>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</si>
  <si>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</si>
  <si>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</si>
  <si>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</si>
  <si>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</si>
  <si>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</si>
  <si>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</si>
  <si>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</si>
  <si>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</si>
  <si>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</si>
  <si>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</si>
  <si>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</si>
  <si>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</si>
  <si>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</si>
  <si>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</si>
  <si>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</si>
  <si>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</si>
  <si>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</si>
  <si>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</si>
  <si>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</si>
  <si>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</si>
  <si>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</si>
  <si>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</si>
  <si>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</si>
  <si>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</si>
  <si>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</si>
  <si>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</si>
  <si>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</si>
  <si>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</si>
  <si>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</si>
  <si>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</si>
  <si>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</si>
  <si>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</si>
  <si>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</si>
  <si>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</si>
  <si>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</si>
  <si>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</si>
  <si>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</si>
  <si>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</si>
  <si>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</si>
  <si>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</si>
  <si>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</si>
  <si>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</si>
  <si>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</si>
  <si>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</si>
  <si>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</si>
  <si>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</si>
  <si>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</si>
  <si>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</si>
  <si>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</si>
  <si>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</si>
  <si>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</si>
  <si>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</si>
  <si>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</si>
  <si>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</si>
  <si>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</si>
  <si>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</si>
  <si>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</si>
  <si>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</si>
  <si>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</si>
  <si>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</si>
  <si>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</si>
  <si>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</si>
  <si>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</si>
  <si>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</si>
  <si>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</si>
  <si>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</si>
  <si>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</si>
  <si>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</si>
  <si>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</si>
  <si>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</si>
  <si>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</si>
  <si>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</si>
  <si>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</si>
  <si>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</si>
  <si>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</si>
  <si>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</si>
  <si>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</si>
  <si>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</si>
  <si>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</si>
  <si>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</si>
  <si>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</si>
  <si>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</si>
  <si>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</si>
  <si>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</si>
  <si>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</si>
  <si>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</si>
  <si>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</si>
  <si>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</si>
  <si>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</si>
  <si>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</si>
  <si>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</si>
  <si>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</si>
  <si>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</si>
  <si>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</si>
  <si>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</si>
  <si>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</si>
  <si>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</si>
  <si>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</si>
  <si>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</si>
  <si>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</si>
  <si>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</si>
  <si>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</si>
  <si>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</si>
  <si>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</si>
  <si>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</si>
  <si>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</si>
  <si>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</si>
  <si>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</si>
  <si>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</si>
  <si>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</si>
  <si>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</si>
  <si>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</si>
  <si>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</si>
  <si>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</si>
  <si>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</si>
  <si>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</si>
  <si>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</si>
  <si>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</si>
  <si>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</si>
  <si>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</si>
  <si>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</si>
  <si>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</si>
  <si>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</si>
  <si>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</si>
  <si>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</si>
  <si>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</si>
  <si>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</si>
  <si>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</si>
  <si>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</si>
  <si>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</si>
  <si>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</si>
  <si>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</si>
  <si>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</si>
  <si>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</si>
  <si>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</si>
  <si>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</si>
  <si>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</si>
  <si>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</si>
  <si>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</si>
  <si>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</si>
  <si>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</si>
  <si>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</si>
  <si>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</si>
  <si>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</si>
  <si>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</si>
  <si>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</si>
  <si>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</si>
  <si>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</si>
  <si>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</si>
  <si>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</si>
  <si>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</si>
  <si>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</si>
  <si>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</si>
  <si>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</si>
  <si>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</si>
  <si>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</si>
  <si>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</si>
  <si>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</si>
  <si>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</si>
  <si>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</si>
  <si>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</si>
  <si>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</si>
  <si>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</si>
  <si>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</si>
  <si>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</si>
  <si>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</si>
  <si>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</si>
  <si>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</si>
  <si>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</si>
  <si>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</si>
  <si>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</si>
  <si>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</si>
  <si>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</si>
  <si>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</si>
  <si>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</si>
  <si>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</si>
  <si>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</si>
  <si>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</si>
  <si>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</si>
  <si>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</si>
  <si>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</si>
  <si>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</si>
  <si>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</si>
  <si>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</si>
  <si>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</si>
  <si>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</si>
  <si>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</si>
  <si>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</si>
  <si>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</si>
  <si>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</si>
  <si>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</si>
  <si>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</si>
  <si>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</si>
  <si>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</si>
  <si>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</si>
  <si>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</si>
  <si>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</si>
  <si>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</si>
  <si>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</si>
  <si>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</si>
  <si>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</si>
  <si>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</si>
  <si>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</si>
  <si>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</si>
  <si>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</si>
  <si>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</si>
  <si>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</si>
  <si>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</si>
  <si>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</si>
  <si>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</si>
  <si>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</si>
  <si>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</si>
  <si>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</si>
  <si>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</si>
  <si>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</si>
  <si>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</si>
  <si>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</si>
  <si>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</si>
  <si>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</si>
  <si>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</si>
  <si>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</si>
  <si>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</si>
  <si>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</si>
  <si>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</si>
  <si>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</si>
  <si>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</si>
  <si>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</si>
  <si>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</si>
  <si>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</si>
  <si>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</si>
  <si>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</si>
  <si>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</si>
  <si>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</si>
  <si>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</si>
  <si>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</si>
  <si>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</si>
  <si>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</si>
  <si>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</si>
  <si>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</si>
  <si>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</si>
  <si>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</si>
  <si>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</si>
  <si>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</si>
  <si>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</si>
  <si>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</si>
  <si>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</si>
  <si>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</si>
  <si>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</si>
  <si>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</si>
  <si>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</si>
  <si>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</si>
  <si>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</si>
  <si>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</si>
  <si>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</si>
  <si>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</si>
  <si>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</si>
  <si>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</si>
  <si>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</si>
  <si>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</si>
  <si>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</si>
  <si>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</si>
  <si>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</si>
  <si>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</si>
  <si>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</si>
  <si>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</si>
  <si>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</si>
  <si>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</si>
  <si>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</si>
  <si>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</si>
  <si>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</si>
  <si>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</si>
  <si>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</si>
  <si>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</si>
  <si>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</si>
  <si>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</si>
  <si>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</si>
  <si>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</si>
  <si>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</si>
  <si>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</si>
  <si>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</si>
  <si>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</si>
  <si>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</si>
  <si>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</si>
  <si>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</si>
  <si>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</si>
  <si>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</si>
  <si>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</si>
  <si>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</si>
  <si>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</si>
  <si>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</si>
  <si>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</si>
  <si>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</si>
  <si>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</si>
  <si>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</si>
  <si>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</si>
  <si>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</si>
  <si>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</si>
  <si>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</si>
  <si>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</si>
  <si>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</si>
  <si>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</si>
  <si>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</si>
  <si>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</si>
  <si>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</si>
  <si>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</si>
  <si>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</si>
  <si>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</si>
  <si>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</si>
  <si>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</si>
  <si>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</si>
  <si>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</si>
  <si>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</si>
  <si>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</si>
  <si>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</si>
  <si>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</si>
  <si>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</si>
  <si>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</si>
  <si>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</si>
  <si>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</si>
  <si>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</si>
  <si>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</si>
  <si>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</si>
  <si>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</si>
  <si>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</si>
  <si>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</si>
  <si>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</si>
  <si>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</si>
  <si>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</si>
  <si>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</si>
  <si>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</si>
  <si>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</si>
  <si>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</si>
  <si>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</si>
  <si>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</si>
  <si>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</si>
  <si>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</si>
  <si>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</si>
  <si>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</si>
  <si>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</si>
  <si>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</si>
  <si>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</si>
  <si>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</si>
  <si>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</si>
  <si>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</si>
  <si>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</si>
  <si>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</si>
  <si>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</si>
  <si>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</si>
  <si>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</si>
  <si>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</si>
  <si>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</si>
  <si>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</si>
  <si>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</si>
  <si>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</si>
  <si>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</si>
  <si>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</si>
  <si>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</si>
  <si>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</si>
  <si>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</si>
  <si>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</si>
  <si>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</si>
  <si>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</si>
  <si>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</si>
  <si>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</si>
  <si>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</si>
  <si>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</si>
  <si>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</si>
  <si>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</si>
  <si>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</si>
  <si>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</si>
  <si>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</si>
  <si>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</si>
  <si>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</si>
  <si>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</si>
  <si>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</si>
  <si>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</si>
  <si>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</si>
  <si>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</si>
  <si>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</si>
  <si>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</si>
  <si>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</si>
  <si>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</si>
  <si>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</si>
  <si>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</si>
  <si>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</si>
  <si>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</si>
  <si>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</si>
  <si>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</si>
  <si>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</si>
  <si>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</si>
  <si>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</si>
  <si>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</si>
  <si>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</si>
  <si>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</si>
  <si>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</si>
  <si>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</si>
  <si>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</si>
  <si>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</si>
  <si>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</si>
  <si>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</si>
  <si>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</si>
  <si>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</si>
  <si>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</si>
  <si>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</si>
  <si>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</si>
  <si>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</si>
  <si>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</si>
  <si>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</si>
  <si>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</si>
  <si>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</si>
  <si>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</si>
  <si>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</si>
  <si>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</si>
  <si>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</si>
  <si>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</si>
  <si>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</si>
  <si>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</si>
  <si>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</si>
  <si>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</si>
  <si>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</si>
  <si>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</si>
  <si>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</si>
  <si>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</si>
  <si>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</si>
  <si>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</si>
  <si>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</si>
  <si>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</si>
  <si>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</si>
  <si>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</si>
  <si>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</si>
  <si>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</si>
  <si>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</si>
  <si>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</si>
  <si>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</si>
  <si>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</si>
  <si>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</si>
  <si>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</si>
  <si>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</si>
  <si>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</si>
  <si>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</si>
  <si>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</si>
  <si>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</si>
  <si>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</si>
  <si>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</si>
  <si>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</si>
  <si>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</si>
  <si>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</si>
  <si>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</si>
  <si>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</si>
  <si>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</si>
  <si>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</si>
  <si>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</si>
  <si>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</si>
  <si>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</si>
  <si>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</si>
  <si>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</si>
  <si>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</si>
  <si>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</si>
  <si>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</si>
  <si>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</si>
  <si>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</si>
  <si>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</si>
  <si>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</si>
  <si>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</si>
  <si>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</si>
  <si>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</si>
  <si>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</si>
  <si>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</si>
  <si>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</si>
  <si>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</si>
  <si>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</si>
  <si>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</si>
  <si>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</si>
  <si>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</si>
  <si>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</si>
  <si>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</si>
  <si>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</si>
  <si>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</si>
  <si>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</si>
  <si>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</si>
  <si>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</si>
  <si>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</si>
  <si>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</si>
  <si>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</si>
  <si>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</si>
  <si>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</si>
  <si>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</si>
  <si>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</si>
  <si>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</si>
  <si>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</si>
  <si>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</si>
  <si>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</si>
  <si>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</si>
  <si>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</si>
  <si>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</si>
  <si>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</si>
  <si>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</si>
  <si>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</si>
  <si>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</si>
  <si>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</si>
  <si>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</si>
  <si>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</si>
  <si>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</si>
  <si>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</si>
  <si>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</si>
  <si>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</si>
  <si>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</si>
  <si>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</si>
  <si>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</si>
  <si>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</si>
  <si>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</si>
  <si>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</si>
  <si>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</si>
  <si>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</si>
  <si>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</si>
  <si>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</si>
  <si>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</si>
  <si>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</si>
  <si>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</si>
  <si>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</si>
  <si>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</si>
  <si>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</si>
  <si>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</si>
  <si>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</si>
  <si>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</si>
  <si>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</si>
  <si>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</si>
  <si>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</si>
  <si>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</si>
  <si>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</si>
  <si>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</si>
  <si>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</si>
  <si>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</si>
  <si>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</si>
  <si>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</si>
  <si>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</si>
  <si>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</si>
  <si>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</si>
  <si>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</si>
  <si>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</si>
  <si>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</si>
  <si>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</si>
  <si>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</si>
  <si>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</si>
  <si>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</si>
  <si>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</si>
  <si>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</si>
  <si>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</si>
  <si>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</si>
  <si>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</si>
  <si>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</si>
  <si>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</si>
  <si>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</si>
  <si>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</si>
  <si>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</si>
  <si>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</si>
  <si>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</si>
  <si>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</si>
  <si>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</si>
  <si>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</si>
  <si>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</si>
  <si>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</si>
  <si>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</si>
  <si>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</si>
  <si>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</si>
  <si>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</si>
  <si>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</si>
  <si>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</si>
  <si>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</si>
  <si>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</si>
  <si>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</si>
  <si>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</si>
  <si>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</si>
  <si>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</si>
  <si>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</si>
  <si>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</si>
  <si>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</si>
  <si>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</si>
  <si>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</si>
  <si>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</si>
  <si>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</si>
  <si>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</si>
  <si>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</si>
  <si>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</si>
  <si>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</si>
  <si>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</si>
  <si>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</si>
  <si>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</si>
  <si>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</si>
  <si>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</si>
  <si>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</si>
  <si>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</si>
  <si>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</si>
  <si>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</si>
  <si>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</si>
  <si>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</si>
  <si>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</si>
  <si>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</si>
  <si>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</si>
  <si>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</si>
  <si>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</si>
  <si>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</si>
  <si>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</si>
  <si>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</si>
  <si>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</si>
  <si>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</si>
  <si>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</si>
  <si>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</si>
  <si>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</si>
  <si>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</si>
  <si>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</si>
  <si>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</si>
  <si>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</si>
  <si>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</si>
  <si>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</si>
  <si>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</si>
  <si>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</si>
  <si>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</si>
  <si>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</si>
  <si>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</si>
  <si>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</si>
  <si>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</si>
  <si>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</si>
  <si>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</si>
  <si>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</si>
  <si>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</si>
  <si>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</si>
  <si>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</si>
  <si>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</si>
  <si>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</si>
  <si>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</si>
  <si>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</si>
  <si>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</si>
  <si>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</si>
  <si>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</si>
  <si>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</si>
  <si>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</si>
  <si>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</si>
  <si>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</si>
  <si>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</si>
  <si>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</si>
  <si>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</si>
  <si>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</si>
  <si>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</si>
  <si>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</si>
  <si>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</si>
  <si>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</si>
  <si>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</si>
  <si>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</si>
  <si>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</si>
  <si>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</si>
  <si>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</si>
  <si>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</si>
  <si>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</si>
  <si>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</si>
  <si>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</si>
  <si>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</si>
  <si>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</si>
  <si>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</si>
  <si>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</si>
  <si>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</si>
  <si>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</si>
  <si>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</si>
  <si>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</si>
  <si>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</si>
  <si>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</si>
  <si>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</si>
  <si>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</si>
  <si>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</si>
  <si>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</si>
  <si>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</si>
  <si>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</si>
  <si>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</si>
  <si>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</si>
  <si>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</si>
  <si>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</si>
  <si>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</si>
  <si>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</si>
  <si>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</si>
  <si>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</si>
  <si>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</si>
  <si>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</si>
  <si>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</si>
  <si>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</si>
  <si>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</si>
  <si>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</si>
  <si>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</si>
  <si>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</si>
  <si>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</si>
  <si>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</si>
  <si>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</si>
  <si>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</si>
  <si>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</si>
  <si>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</si>
  <si>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</si>
  <si>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</si>
  <si>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</si>
  <si>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</si>
  <si>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</si>
  <si>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</si>
  <si>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</si>
  <si>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</si>
  <si>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</si>
  <si>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</si>
  <si>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</si>
  <si>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</si>
  <si>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</si>
  <si>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</si>
  <si>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</si>
  <si>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</si>
  <si>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</si>
  <si>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</si>
  <si>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</si>
  <si>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</si>
  <si>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</si>
  <si>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</si>
  <si>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</si>
  <si>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</si>
  <si>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</si>
  <si>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</si>
  <si>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</si>
  <si>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</si>
  <si>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</si>
  <si>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</si>
  <si>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</si>
  <si>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</si>
  <si>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</si>
  <si>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</si>
  <si>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</si>
  <si>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</si>
  <si>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</si>
  <si>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</si>
  <si>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</si>
  <si>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</si>
  <si>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</si>
  <si>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</si>
  <si>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</si>
  <si>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</si>
  <si>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</si>
  <si>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</si>
  <si>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</si>
  <si>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</si>
  <si>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</si>
  <si>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</si>
  <si>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</si>
  <si>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</si>
  <si>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</si>
  <si>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</si>
  <si>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</si>
  <si>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</si>
  <si>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</si>
  <si>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</si>
  <si>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</si>
  <si>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</si>
  <si>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</si>
  <si>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</si>
  <si>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</si>
  <si>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</si>
  <si>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</si>
  <si>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</si>
  <si>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</si>
  <si>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</si>
  <si>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</si>
  <si>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</si>
  <si>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</si>
  <si>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</si>
  <si>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</si>
  <si>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</si>
  <si>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</si>
  <si>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</si>
  <si>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</si>
  <si>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</si>
  <si>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</si>
  <si>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</si>
  <si>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</si>
  <si>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</si>
  <si>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</si>
  <si>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</si>
  <si>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</si>
  <si>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</si>
  <si>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</si>
  <si>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</si>
  <si>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</si>
  <si>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</si>
  <si>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</si>
  <si>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</si>
  <si>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</si>
  <si>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</si>
  <si>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</si>
  <si>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</si>
  <si>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</si>
  <si>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</si>
  <si>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</si>
  <si>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</si>
  <si>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</si>
  <si>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</si>
  <si>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</si>
  <si>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</si>
  <si>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</si>
  <si>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</si>
  <si>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</si>
  <si>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</si>
  <si>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</si>
  <si>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</si>
  <si>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</si>
  <si>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</si>
  <si>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</si>
  <si>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</si>
  <si>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</si>
  <si>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</si>
  <si>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</si>
  <si>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</si>
  <si>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</si>
  <si>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</si>
  <si>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</si>
  <si>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</si>
  <si>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</si>
  <si>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</si>
  <si>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</si>
  <si>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</si>
  <si>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</si>
  <si>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</si>
  <si>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</si>
  <si>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</si>
  <si>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</si>
  <si>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</si>
  <si>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</si>
  <si>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</si>
  <si>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</si>
  <si>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</si>
  <si>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</si>
  <si>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</si>
  <si>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</si>
  <si>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</si>
  <si>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</si>
  <si>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</si>
  <si>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</si>
  <si>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</si>
  <si>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</si>
  <si>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</si>
  <si>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</si>
  <si>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</si>
  <si>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</si>
  <si>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</si>
  <si>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</si>
  <si>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</si>
  <si>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</si>
  <si>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</si>
  <si>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</si>
  <si>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</si>
  <si>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</si>
  <si>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</si>
  <si>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</si>
  <si>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</si>
  <si>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</si>
  <si>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</si>
  <si>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</si>
  <si>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</si>
  <si>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</si>
  <si>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</si>
  <si>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</si>
  <si>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</si>
  <si>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</si>
  <si>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</si>
  <si>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</si>
  <si>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</si>
  <si>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</si>
  <si>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</si>
  <si>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</si>
  <si>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</si>
  <si>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</si>
  <si>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</si>
  <si>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</si>
  <si>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</si>
  <si>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</si>
  <si>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</si>
  <si>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</si>
  <si>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</si>
  <si>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</si>
  <si>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</si>
  <si>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</si>
  <si>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</si>
  <si>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</si>
  <si>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</si>
  <si>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</si>
  <si>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</si>
  <si>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</si>
  <si>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</si>
  <si>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</si>
  <si>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</si>
  <si>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</si>
  <si>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</si>
  <si>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</si>
  <si>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</si>
  <si>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</si>
  <si>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</si>
  <si>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</si>
  <si>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</si>
  <si>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</si>
  <si>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</si>
  <si>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</si>
  <si>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</si>
  <si>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</si>
  <si>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</si>
  <si>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</si>
  <si>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</si>
  <si>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</si>
  <si>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</si>
  <si>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</si>
  <si>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</si>
  <si>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</si>
  <si>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</si>
  <si>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</si>
  <si>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</si>
  <si>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</si>
  <si>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</si>
  <si>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</si>
  <si>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</si>
  <si>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</si>
  <si>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</si>
  <si>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</si>
  <si>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</si>
  <si>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</si>
  <si>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</si>
  <si>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</si>
  <si>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</si>
  <si>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</si>
  <si>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</si>
  <si>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</si>
  <si>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</si>
  <si>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</si>
  <si>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</si>
  <si>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</si>
  <si>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</si>
  <si>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</si>
  <si>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</si>
  <si>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</si>
  <si>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</si>
  <si>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</si>
  <si>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</si>
  <si>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</si>
  <si>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</si>
  <si>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</si>
  <si>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</si>
  <si>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</si>
  <si>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</si>
  <si>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</si>
  <si>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</si>
  <si>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</si>
  <si>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</si>
  <si>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</si>
  <si>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</si>
  <si>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</si>
  <si>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</si>
  <si>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</si>
  <si>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</si>
  <si>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</si>
  <si>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</si>
  <si>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</si>
  <si>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</si>
  <si>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</si>
  <si>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</si>
  <si>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</si>
  <si>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</si>
  <si>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</si>
  <si>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</si>
  <si>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</si>
  <si>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</si>
  <si>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</si>
  <si>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</si>
  <si>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</si>
  <si>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</si>
  <si>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</si>
  <si>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</si>
  <si>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</si>
  <si>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</si>
  <si>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</si>
  <si>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</si>
  <si>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</si>
  <si>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</si>
  <si>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</si>
  <si>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</si>
  <si>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</si>
  <si>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</si>
  <si>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</si>
  <si>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</si>
  <si>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</si>
  <si>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</si>
  <si>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</si>
  <si>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</si>
  <si>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</si>
  <si>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</si>
  <si>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</si>
  <si>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</si>
  <si>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</si>
  <si>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</si>
  <si>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</si>
  <si>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</si>
  <si>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</si>
  <si>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</si>
  <si>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</si>
  <si>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</si>
  <si>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</si>
  <si>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</si>
  <si>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</si>
  <si>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</si>
  <si>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</si>
  <si>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</si>
  <si>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</si>
  <si>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</si>
  <si>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</si>
  <si>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</si>
  <si>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</si>
  <si>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</si>
  <si>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</si>
  <si>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</si>
  <si>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</si>
  <si>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</si>
  <si>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</si>
  <si>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</si>
  <si>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</si>
  <si>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</si>
  <si>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</si>
  <si>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</si>
  <si>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</si>
  <si>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</si>
  <si>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</si>
  <si>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</si>
  <si>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</si>
  <si>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</si>
  <si>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</si>
  <si>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</si>
  <si>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</si>
  <si>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</si>
  <si>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</si>
  <si>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</si>
  <si>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</si>
  <si>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</si>
  <si>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</si>
  <si>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</si>
  <si>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</si>
  <si>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</si>
  <si>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</si>
  <si>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</si>
  <si>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</si>
  <si>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</si>
  <si>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</si>
  <si>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</si>
  <si>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</si>
  <si>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</si>
  <si>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</si>
  <si>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</si>
  <si>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</si>
  <si>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</si>
  <si>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</si>
  <si>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</si>
  <si>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</si>
  <si>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</si>
  <si>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</si>
  <si>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</si>
  <si>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</si>
  <si>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</si>
  <si>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</si>
  <si>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</si>
  <si>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</si>
  <si>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</si>
  <si>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</si>
  <si>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</si>
  <si>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</si>
  <si>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</si>
  <si>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</si>
  <si>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</si>
  <si>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</si>
  <si>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</si>
  <si>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</si>
  <si>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</si>
  <si>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</si>
  <si>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</si>
  <si>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</si>
  <si>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</si>
  <si>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</si>
  <si>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</si>
  <si>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</si>
  <si>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</si>
  <si>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</si>
  <si>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</si>
  <si>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</si>
  <si>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</si>
  <si>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</si>
  <si>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</si>
  <si>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</si>
  <si>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</si>
  <si>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</si>
  <si>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</si>
  <si>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</si>
  <si>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</si>
  <si>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</si>
  <si>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</si>
  <si>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</si>
  <si>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</si>
  <si>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</si>
  <si>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</si>
  <si>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</si>
  <si>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</si>
  <si>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</si>
  <si>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</si>
  <si>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</si>
  <si>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</si>
  <si>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</si>
  <si>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</si>
  <si>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</si>
  <si>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</si>
  <si>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</si>
  <si>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</si>
  <si>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</si>
  <si>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</si>
  <si>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</si>
  <si>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</si>
  <si>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</si>
  <si>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</si>
  <si>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</si>
  <si>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</si>
  <si>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</si>
  <si>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</si>
  <si>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</si>
  <si>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</si>
  <si>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</si>
  <si>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</si>
  <si>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</si>
  <si>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</si>
  <si>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</si>
  <si>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</si>
  <si>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</si>
  <si>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</si>
  <si>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</si>
  <si>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</si>
  <si>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</si>
  <si>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</si>
  <si>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</si>
  <si>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</si>
  <si>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</si>
  <si>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</si>
  <si>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</si>
  <si>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</si>
  <si>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</si>
  <si>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</si>
  <si>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</si>
  <si>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</si>
  <si>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</si>
  <si>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</si>
  <si>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</si>
  <si>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</si>
  <si>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</si>
  <si>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</si>
  <si>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</si>
  <si>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</si>
  <si>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</si>
  <si>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</si>
  <si>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</si>
  <si>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</si>
  <si>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</si>
  <si>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</si>
  <si>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</si>
  <si>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</si>
  <si>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</si>
  <si>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</si>
  <si>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</si>
  <si>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</si>
  <si>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</si>
  <si>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</si>
  <si>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</si>
  <si>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</si>
  <si>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</si>
  <si>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</si>
  <si>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</si>
  <si>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</si>
  <si>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</si>
  <si>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</si>
  <si>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</si>
  <si>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</si>
  <si>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</si>
  <si>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</si>
  <si>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</si>
  <si>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</si>
  <si>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</si>
  <si>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</si>
  <si>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</si>
  <si>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</si>
  <si>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</si>
  <si>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</si>
  <si>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</si>
  <si>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</si>
  <si>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</si>
  <si>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</si>
  <si>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</si>
  <si>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</si>
  <si>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</si>
  <si>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</si>
  <si>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</si>
  <si>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</si>
  <si>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</si>
  <si>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</si>
  <si>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</si>
  <si>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</si>
  <si>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</si>
  <si>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</si>
  <si>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</si>
  <si>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</si>
  <si>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</si>
  <si>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</si>
  <si>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</si>
  <si>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</si>
  <si>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</si>
  <si>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</si>
  <si>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</si>
  <si>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</si>
  <si>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</si>
  <si>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</si>
  <si>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</si>
  <si>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</si>
  <si>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</si>
  <si>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</si>
  <si>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</si>
  <si>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</si>
  <si>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</si>
  <si>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</si>
  <si>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</si>
  <si>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</si>
  <si>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</si>
  <si>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</si>
  <si>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</si>
  <si>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</si>
  <si>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</si>
  <si>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</si>
  <si>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</si>
  <si>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</si>
  <si>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</si>
  <si>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</si>
  <si>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</si>
  <si>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</si>
  <si>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</si>
  <si>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</si>
  <si>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</si>
  <si>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</si>
  <si>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</si>
  <si>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</si>
  <si>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</si>
  <si>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</si>
  <si>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</si>
  <si>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</si>
  <si>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</si>
  <si>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</si>
  <si>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</si>
  <si>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</si>
  <si>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</si>
  <si>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</si>
  <si>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</si>
  <si>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</si>
  <si>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</si>
  <si>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</si>
  <si>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</si>
  <si>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</si>
  <si>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</si>
  <si>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</si>
  <si>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</si>
  <si>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</si>
  <si>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</si>
  <si>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</si>
  <si>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</si>
  <si>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</si>
  <si>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</si>
  <si>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</si>
  <si>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</si>
  <si>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</si>
  <si>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</si>
  <si>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</si>
  <si>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</si>
  <si>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</si>
  <si>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</si>
  <si>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</si>
  <si>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</si>
  <si>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</si>
  <si>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</si>
  <si>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</si>
  <si>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</si>
  <si>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</si>
  <si>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</si>
  <si>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</si>
  <si>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</si>
  <si>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</si>
  <si>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</si>
  <si>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</si>
  <si>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</si>
  <si>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</si>
  <si>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</si>
  <si>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</si>
  <si>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</si>
  <si>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</si>
  <si>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</si>
  <si>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</si>
  <si>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</si>
  <si>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</si>
  <si>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</si>
  <si>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</si>
  <si>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</si>
  <si>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</si>
  <si>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</si>
  <si>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</si>
  <si>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</si>
  <si>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</si>
  <si>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</si>
  <si>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</si>
  <si>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</si>
  <si>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</si>
  <si>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</si>
  <si>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</si>
  <si>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</si>
  <si>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</si>
  <si>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</si>
  <si>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</si>
  <si>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</si>
  <si>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</si>
  <si>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</si>
  <si>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</si>
  <si>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</si>
  <si>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</si>
  <si>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</si>
  <si>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</si>
  <si>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</si>
  <si>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</si>
  <si>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</si>
  <si>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</si>
  <si>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</si>
  <si>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</si>
  <si>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</si>
  <si>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</si>
  <si>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</si>
  <si>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</si>
  <si>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</si>
  <si>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</si>
  <si>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</si>
  <si>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</si>
  <si>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</si>
  <si>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</si>
  <si>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</si>
  <si>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</si>
  <si>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</si>
  <si>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</si>
  <si>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</si>
  <si>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</si>
  <si>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</si>
  <si>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</si>
  <si>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</si>
  <si>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</si>
  <si>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</si>
  <si>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</si>
  <si>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</si>
  <si>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</si>
  <si>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</si>
  <si>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</si>
  <si>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</si>
  <si>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</si>
  <si>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</si>
  <si>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</si>
  <si>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</si>
  <si>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</si>
  <si>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</si>
  <si>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</si>
  <si>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</si>
  <si>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</si>
  <si>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</si>
  <si>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</si>
  <si>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</si>
  <si>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</si>
  <si>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</si>
  <si>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</si>
  <si>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</si>
  <si>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</si>
  <si>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</si>
  <si>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</si>
  <si>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</si>
  <si>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</si>
  <si>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</si>
  <si>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</si>
  <si>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</si>
  <si>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</si>
  <si>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</si>
  <si>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</si>
  <si>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</si>
  <si>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</si>
  <si>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</si>
  <si>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</si>
  <si>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</si>
  <si>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</si>
  <si>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</si>
  <si>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</si>
  <si>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</si>
  <si>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</si>
  <si>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</si>
  <si>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</si>
  <si>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</si>
  <si>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</si>
  <si>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</si>
  <si>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</si>
  <si>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</si>
  <si>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</si>
  <si>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</si>
  <si>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</si>
  <si>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</si>
  <si>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</si>
  <si>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</si>
  <si>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</si>
  <si>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</si>
  <si>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</si>
  <si>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</si>
  <si>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</si>
  <si>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</si>
  <si>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</si>
  <si>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</si>
  <si>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</si>
  <si>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</si>
  <si>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</si>
  <si>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</si>
  <si>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</si>
  <si>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</si>
  <si>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</si>
  <si>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</si>
  <si>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</si>
  <si>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</si>
  <si>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</si>
  <si>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</si>
  <si>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</si>
  <si>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</si>
  <si>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</si>
  <si>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</si>
  <si>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</si>
  <si>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</si>
  <si>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</si>
  <si>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</si>
  <si>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</si>
  <si>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</si>
  <si>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</si>
  <si>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</si>
  <si>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</si>
  <si>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</si>
  <si>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</si>
  <si>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</si>
  <si>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</si>
  <si>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</si>
  <si>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</si>
  <si>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</si>
  <si>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</si>
  <si>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</si>
  <si>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</si>
  <si>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</si>
  <si>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</si>
  <si>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</si>
  <si>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</si>
  <si>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</si>
  <si>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</si>
  <si>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</si>
  <si>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</si>
  <si>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</si>
  <si>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</si>
  <si>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</si>
  <si>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</si>
  <si>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</si>
  <si>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</si>
  <si>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</si>
  <si>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</si>
  <si>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</si>
  <si>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</si>
  <si>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</si>
  <si>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</si>
  <si>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</si>
  <si>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</si>
  <si>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</si>
  <si>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</si>
  <si>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</si>
  <si>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</si>
  <si>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</si>
  <si>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</si>
  <si>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</si>
  <si>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</si>
  <si>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</si>
  <si>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</si>
  <si>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</si>
  <si>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</si>
  <si>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</si>
  <si>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</si>
  <si>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</si>
  <si>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</si>
  <si>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</si>
  <si>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</si>
  <si>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</si>
  <si>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</si>
  <si>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</si>
  <si>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</si>
  <si>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</si>
  <si>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</si>
  <si>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</si>
  <si>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</si>
  <si>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</si>
  <si>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</si>
  <si>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</si>
  <si>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</si>
  <si>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</si>
  <si>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</si>
  <si>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</si>
  <si>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</si>
  <si>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</si>
  <si>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</si>
  <si>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</si>
  <si>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</si>
  <si>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</si>
  <si>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</si>
  <si>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</si>
  <si>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</si>
  <si>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</si>
  <si>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</si>
  <si>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</si>
  <si>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</si>
  <si>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</si>
  <si>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</si>
  <si>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</si>
  <si>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</si>
  <si>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</si>
  <si>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</si>
  <si>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</si>
  <si>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</si>
  <si>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</si>
  <si>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</si>
  <si>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</si>
  <si>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</si>
  <si>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</si>
  <si>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</si>
  <si>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</si>
  <si>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</si>
  <si>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</si>
  <si>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</si>
  <si>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</si>
  <si>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</si>
  <si>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</si>
  <si>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</si>
  <si>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</si>
  <si>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</si>
  <si>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</si>
  <si>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</si>
  <si>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</si>
  <si>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</si>
  <si>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</si>
  <si>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</si>
  <si>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</si>
  <si>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</si>
  <si>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</si>
  <si>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</si>
  <si>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</si>
  <si>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</si>
  <si>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</si>
  <si>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</si>
  <si>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</si>
  <si>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</si>
  <si>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</si>
  <si>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</si>
  <si>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</si>
  <si>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</si>
  <si>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</si>
  <si>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</si>
  <si>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</si>
  <si>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</si>
  <si>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</si>
  <si>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</si>
  <si>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</si>
  <si>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</si>
  <si>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</si>
  <si>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</si>
  <si>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</si>
  <si>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</si>
  <si>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</si>
  <si>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</si>
  <si>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</si>
  <si>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</si>
  <si>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</si>
  <si>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</si>
  <si>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</si>
  <si>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</si>
  <si>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</si>
  <si>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</si>
  <si>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</si>
  <si>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</si>
  <si>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</si>
  <si>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</si>
  <si>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</si>
  <si>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</si>
  <si>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</si>
  <si>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</si>
  <si>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</si>
  <si>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</si>
  <si>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</si>
  <si>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</si>
  <si>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</si>
  <si>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</si>
  <si>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</si>
  <si>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</si>
  <si>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</si>
  <si>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</si>
  <si>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</si>
  <si>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</si>
  <si>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</si>
  <si>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</si>
  <si>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</si>
  <si>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</si>
  <si>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</si>
  <si>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</si>
  <si>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</si>
  <si>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</si>
  <si>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</si>
  <si>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</si>
  <si>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</si>
  <si>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</si>
  <si>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</si>
  <si>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</si>
  <si>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</si>
  <si>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</si>
  <si>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</si>
  <si>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</si>
  <si>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</si>
  <si>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</si>
  <si>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</si>
  <si>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</si>
  <si>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</si>
  <si>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</si>
  <si>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</si>
  <si>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</si>
  <si>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</si>
  <si>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</si>
  <si>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</si>
  <si>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</si>
  <si>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</si>
  <si>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</si>
  <si>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</si>
  <si>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</si>
  <si>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</si>
  <si>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</si>
  <si>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</si>
  <si>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</si>
  <si>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</si>
  <si>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</si>
  <si>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</si>
  <si>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</si>
  <si>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</si>
  <si>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</si>
  <si>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</si>
  <si>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</si>
  <si>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</si>
  <si>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</si>
  <si>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</si>
  <si>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</si>
  <si>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</si>
  <si>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</si>
  <si>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</si>
  <si>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</si>
  <si>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</si>
  <si>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</si>
  <si>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</si>
  <si>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</si>
  <si>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</si>
  <si>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</si>
  <si>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</si>
  <si>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</si>
  <si>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</si>
  <si>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</si>
  <si>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</si>
  <si>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</si>
  <si>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</si>
  <si>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</si>
  <si>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</si>
  <si>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</si>
  <si>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</si>
  <si>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</si>
  <si>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</si>
  <si>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</si>
  <si>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</si>
  <si>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</si>
  <si>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</si>
  <si>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</si>
  <si>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</si>
  <si>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</si>
  <si>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</si>
  <si>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</si>
  <si>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</si>
  <si>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</si>
  <si>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</si>
  <si>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</si>
  <si>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</si>
  <si>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</si>
  <si>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</si>
  <si>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</si>
  <si>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</si>
  <si>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</si>
  <si>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</si>
  <si>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</si>
  <si>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</si>
  <si>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</si>
  <si>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</si>
  <si>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</si>
  <si>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</si>
  <si>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</si>
  <si>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</si>
  <si>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</si>
  <si>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</si>
  <si>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</si>
  <si>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</si>
  <si>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</si>
  <si>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</si>
  <si>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</si>
  <si>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</si>
  <si>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</si>
  <si>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</si>
  <si>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</si>
  <si>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</si>
  <si>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</si>
  <si>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</si>
  <si>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</si>
  <si>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</si>
  <si>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</si>
  <si>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</si>
  <si>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</si>
  <si>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</si>
  <si>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</si>
  <si>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</si>
  <si>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</si>
  <si>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</si>
  <si>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</si>
  <si>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</si>
  <si>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</si>
  <si>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</si>
  <si>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</si>
  <si>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</si>
  <si>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</si>
  <si>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</si>
  <si>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</si>
  <si>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</si>
  <si>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</si>
  <si>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</si>
  <si>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</si>
  <si>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</si>
  <si>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</si>
  <si>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</si>
  <si>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</si>
  <si>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</si>
  <si>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</si>
  <si>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</si>
  <si>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</si>
  <si>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</si>
  <si>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</si>
  <si>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</si>
  <si>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</si>
  <si>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</si>
  <si>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</si>
  <si>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</si>
  <si>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</si>
  <si>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</si>
  <si>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</si>
  <si>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</si>
  <si>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</si>
  <si>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</si>
  <si>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</si>
  <si>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</si>
  <si>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</si>
  <si>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</si>
  <si>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</si>
  <si>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</si>
  <si>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</si>
  <si>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</si>
  <si>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</si>
  <si>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</si>
  <si>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</si>
  <si>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</si>
  <si>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</si>
  <si>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</si>
  <si>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</si>
  <si>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</si>
  <si>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</si>
  <si>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</si>
  <si>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</si>
  <si>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</si>
  <si>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</si>
  <si>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</si>
  <si>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</si>
  <si>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</si>
  <si>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</si>
  <si>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</si>
  <si>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</si>
  <si>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</si>
  <si>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</si>
  <si>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</si>
  <si>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</si>
  <si>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</si>
  <si>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</si>
  <si>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</si>
  <si>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</si>
  <si>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</si>
  <si>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</si>
  <si>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</si>
  <si>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</si>
  <si>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</si>
  <si>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</si>
  <si>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</si>
  <si>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</si>
  <si>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</si>
  <si>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</si>
  <si>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</si>
  <si>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</si>
  <si>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</si>
  <si>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</si>
  <si>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</si>
  <si>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</si>
  <si>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</si>
  <si>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</si>
  <si>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</si>
  <si>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</si>
  <si>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</si>
  <si>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</si>
  <si>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</si>
  <si>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</si>
  <si>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</si>
  <si>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</si>
  <si>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</si>
  <si>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</si>
  <si>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</si>
  <si>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</si>
  <si>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</si>
  <si>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</si>
  <si>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</si>
  <si>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</si>
  <si>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</si>
  <si>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</si>
  <si>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</si>
  <si>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</si>
  <si>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</si>
  <si>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</si>
  <si>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</si>
  <si>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</si>
  <si>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</si>
  <si>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</si>
  <si>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</si>
  <si>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</si>
  <si>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</si>
  <si>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</si>
  <si>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</si>
  <si>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</si>
  <si>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</si>
  <si>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</si>
  <si>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</si>
  <si>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</si>
  <si>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</si>
  <si>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</si>
  <si>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</si>
  <si>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</si>
  <si>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</si>
  <si>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</si>
  <si>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</si>
  <si>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</si>
  <si>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</si>
  <si>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</si>
  <si>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</si>
  <si>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</si>
  <si>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</si>
  <si>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</si>
  <si>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</si>
  <si>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</si>
  <si>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</si>
  <si>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</si>
  <si>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</si>
  <si>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</si>
  <si>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</si>
  <si>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</si>
  <si>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</si>
  <si>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</si>
  <si>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</si>
  <si>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</si>
  <si>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</si>
  <si>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</si>
  <si>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</si>
  <si>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</si>
  <si>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</si>
  <si>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</si>
  <si>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</si>
  <si>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</si>
  <si>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</si>
  <si>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</si>
  <si>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</si>
  <si>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</si>
  <si>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</si>
  <si>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</si>
  <si>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</si>
  <si>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</si>
  <si>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</si>
  <si>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</si>
  <si>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</si>
  <si>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</si>
  <si>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</si>
  <si>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</si>
  <si>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</si>
  <si>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</si>
  <si>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</si>
  <si>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</si>
  <si>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</si>
  <si>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</si>
  <si>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</si>
  <si>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</si>
  <si>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</si>
  <si>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</si>
  <si>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</si>
  <si>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</si>
  <si>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</si>
  <si>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</si>
  <si>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</si>
  <si>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</si>
  <si>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</si>
  <si>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</si>
  <si>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</si>
  <si>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</si>
  <si>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</si>
  <si>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</si>
  <si>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</si>
  <si>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</si>
  <si>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</si>
  <si>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</si>
  <si>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</si>
  <si>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</si>
  <si>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</si>
  <si>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</si>
  <si>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</si>
  <si>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</si>
  <si>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</si>
  <si>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</si>
  <si>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</si>
  <si>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</si>
  <si>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</si>
  <si>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</si>
  <si>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</si>
  <si>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</si>
  <si>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</si>
  <si>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</si>
  <si>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</si>
  <si>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</si>
  <si>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</si>
  <si>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</si>
  <si>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</si>
  <si>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</si>
  <si>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</si>
  <si>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</si>
  <si>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</si>
  <si>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</si>
  <si>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</si>
  <si>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</si>
  <si>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</si>
  <si>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</si>
  <si>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</si>
  <si>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</si>
  <si>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</si>
  <si>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</si>
  <si>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</si>
  <si>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</si>
  <si>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</si>
  <si>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</si>
  <si>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</si>
  <si>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</si>
  <si>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</si>
  <si>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</si>
  <si>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</si>
  <si>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</si>
  <si>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</si>
  <si>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</si>
  <si>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</si>
  <si>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</si>
  <si>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</si>
  <si>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</si>
  <si>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</si>
  <si>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</si>
  <si>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</si>
  <si>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</si>
  <si>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</si>
  <si>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</si>
  <si>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</si>
  <si>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</si>
  <si>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</si>
  <si>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</si>
  <si>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</si>
  <si>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</si>
  <si>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</si>
  <si>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</si>
  <si>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</si>
  <si>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</si>
  <si>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</si>
  <si>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</si>
  <si>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</si>
  <si>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</si>
  <si>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</si>
  <si>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</si>
  <si>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</si>
  <si>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</si>
  <si>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</si>
  <si>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</si>
  <si>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</si>
  <si>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</si>
  <si>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</si>
  <si>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</si>
  <si>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</si>
  <si>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</si>
  <si>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</si>
  <si>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</si>
  <si>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</si>
  <si>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</si>
  <si>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</si>
  <si>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</si>
  <si>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</si>
  <si>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</si>
  <si>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</si>
  <si>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</si>
  <si>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</si>
  <si>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</si>
  <si>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</si>
  <si>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</si>
  <si>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</si>
  <si>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</si>
  <si>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</si>
  <si>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</si>
  <si>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</si>
  <si>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</si>
  <si>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</si>
  <si>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</si>
  <si>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</si>
  <si>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</si>
  <si>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</si>
  <si>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</si>
  <si>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</si>
  <si>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</si>
  <si>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</si>
  <si>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</si>
  <si>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</si>
  <si>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</si>
  <si>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</si>
  <si>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</si>
  <si>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</si>
  <si>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</si>
  <si>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</si>
  <si>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</si>
  <si>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</si>
  <si>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</si>
  <si>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</si>
  <si>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</si>
  <si>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</si>
  <si>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</si>
  <si>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</si>
  <si>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</si>
  <si>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</si>
  <si>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</si>
  <si>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</si>
  <si>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</si>
  <si>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</si>
  <si>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</si>
  <si>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</si>
  <si>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</si>
  <si>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</si>
  <si>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</si>
  <si>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</si>
  <si>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</si>
  <si>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</si>
  <si>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</si>
  <si>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</si>
  <si>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</si>
  <si>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</si>
  <si>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</si>
  <si>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</si>
  <si>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</si>
  <si>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</si>
  <si>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</si>
  <si>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</si>
  <si>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</si>
  <si>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</si>
  <si>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</si>
  <si>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</si>
  <si>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</si>
  <si>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</si>
  <si>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</si>
  <si>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</si>
  <si>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</si>
  <si>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</si>
  <si>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</si>
  <si>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</si>
  <si>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</si>
  <si>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</si>
  <si>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</si>
  <si>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</si>
  <si>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</si>
  <si>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</si>
  <si>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</si>
  <si>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</si>
  <si>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</si>
  <si>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</si>
  <si>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</si>
  <si>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</si>
  <si>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</si>
  <si>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</si>
  <si>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</si>
  <si>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</si>
  <si>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</si>
  <si>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</si>
  <si>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</si>
  <si>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</si>
  <si>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</si>
  <si>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</si>
  <si>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</si>
  <si>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</si>
  <si>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</si>
  <si>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</si>
  <si>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</si>
  <si>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</si>
  <si>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</si>
  <si>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</si>
  <si>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</si>
  <si>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</si>
  <si>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</si>
  <si>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</si>
  <si>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</si>
  <si>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</si>
  <si>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</si>
  <si>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</si>
  <si>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</si>
  <si>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</si>
  <si>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</si>
  <si>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</si>
  <si>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</si>
  <si>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</si>
  <si>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</si>
  <si>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</si>
  <si>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</si>
  <si>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</si>
  <si>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</si>
  <si>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</si>
  <si>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</si>
  <si>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</si>
  <si>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</si>
  <si>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</si>
  <si>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</si>
  <si>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</si>
  <si>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</si>
  <si>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</si>
  <si>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</si>
  <si>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</si>
  <si>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</si>
  <si>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</si>
  <si>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</si>
  <si>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</si>
  <si>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</si>
  <si>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</si>
  <si>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</si>
  <si>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</si>
  <si>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</si>
  <si>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</si>
  <si>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</si>
  <si>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</si>
  <si>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</si>
  <si>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</si>
  <si>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</si>
  <si>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</si>
  <si>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</si>
  <si>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</si>
  <si>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</si>
  <si>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</si>
  <si>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</si>
  <si>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</si>
  <si>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</si>
  <si>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</si>
  <si>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</si>
  <si>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</si>
  <si>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</si>
  <si>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</si>
  <si>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</si>
  <si>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</si>
  <si>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</si>
  <si>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</si>
  <si>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</si>
  <si>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</si>
  <si>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</si>
  <si>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</si>
  <si>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</si>
  <si>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</si>
  <si>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</si>
  <si>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</si>
  <si>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</si>
  <si>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</si>
  <si>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</si>
  <si>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</si>
  <si>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</si>
  <si>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</si>
  <si>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</si>
  <si>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</si>
  <si>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</si>
  <si>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</si>
  <si>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</si>
  <si>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</si>
  <si>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</si>
  <si>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</si>
  <si>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</si>
  <si>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</si>
  <si>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</si>
  <si>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</si>
  <si>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</si>
  <si>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</si>
  <si>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</si>
  <si>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</si>
  <si>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</si>
  <si>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</si>
  <si>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</si>
  <si>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</si>
  <si>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</si>
  <si>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</si>
  <si>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</si>
  <si>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</si>
  <si>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</si>
  <si>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</si>
  <si>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</si>
  <si>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</si>
  <si>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</si>
  <si>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</si>
  <si>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</si>
  <si>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</si>
  <si>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</si>
  <si>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</si>
  <si>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</si>
  <si>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</si>
  <si>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</si>
  <si>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</si>
  <si>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</si>
  <si>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</si>
  <si>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</si>
  <si>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</si>
  <si>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</si>
  <si>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</si>
  <si>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</si>
  <si>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</si>
  <si>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</si>
  <si>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</si>
  <si>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</si>
  <si>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</si>
  <si>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</si>
  <si>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</si>
  <si>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</si>
  <si>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</si>
  <si>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</si>
  <si>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</si>
  <si>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</si>
  <si>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</si>
  <si>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</si>
  <si>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</si>
  <si>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</si>
  <si>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</si>
  <si>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</si>
  <si>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</si>
  <si>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</si>
  <si>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</si>
  <si>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</si>
  <si>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</si>
  <si>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</si>
  <si>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</si>
  <si>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</si>
  <si>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</si>
  <si>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</si>
  <si>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</si>
  <si>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</si>
  <si>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</si>
  <si>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</si>
  <si>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</si>
  <si>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</si>
  <si>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</si>
  <si>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</si>
  <si>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</si>
  <si>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</si>
  <si>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</si>
  <si>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</si>
  <si>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</si>
  <si>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</si>
  <si>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</si>
  <si>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</si>
  <si>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</si>
  <si>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</si>
  <si>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</si>
  <si>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</si>
  <si>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</si>
  <si>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</si>
  <si>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</si>
  <si>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</si>
  <si>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</si>
  <si>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</si>
  <si>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</si>
  <si>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</si>
  <si>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</si>
  <si>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</si>
  <si>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</si>
  <si>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</si>
  <si>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</si>
  <si>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</si>
  <si>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</si>
  <si>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</si>
  <si>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</si>
  <si>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</si>
  <si>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</si>
  <si>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</si>
  <si>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</si>
  <si>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</si>
  <si>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</si>
  <si>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</si>
  <si>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</si>
  <si>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</si>
  <si>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</si>
  <si>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</si>
  <si>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</si>
  <si>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</si>
  <si>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</si>
  <si>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</si>
  <si>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</si>
  <si>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</si>
  <si>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</si>
  <si>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</si>
  <si>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</si>
  <si>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</si>
  <si>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</si>
  <si>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</si>
  <si>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</si>
  <si>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</si>
  <si>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</si>
  <si>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</si>
  <si>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</si>
  <si>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</si>
  <si>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</si>
  <si>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</si>
  <si>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</si>
  <si>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</si>
  <si>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</si>
  <si>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</si>
  <si>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</si>
  <si>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</si>
  <si>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</si>
  <si>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</si>
  <si>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</si>
  <si>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</si>
  <si>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</si>
  <si>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</si>
  <si>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</si>
  <si>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</si>
  <si>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</si>
  <si>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</si>
  <si>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</si>
  <si>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</si>
  <si>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</si>
  <si>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</si>
  <si>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</si>
  <si>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</si>
  <si>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</si>
  <si>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</si>
  <si>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</si>
  <si>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</si>
  <si>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</si>
  <si>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</si>
  <si>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</si>
  <si>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</si>
  <si>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</si>
  <si>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</si>
  <si>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</si>
  <si>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</si>
  <si>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</si>
  <si>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</si>
  <si>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</si>
  <si>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</si>
  <si>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</si>
  <si>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</si>
  <si>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</si>
  <si>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</si>
  <si>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</si>
  <si>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</si>
  <si>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</si>
  <si>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</si>
  <si>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</si>
  <si>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</si>
  <si>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</si>
  <si>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</si>
  <si>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</si>
  <si>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</si>
  <si>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</si>
  <si>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</si>
  <si>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</si>
  <si>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</si>
  <si>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</si>
  <si>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</si>
  <si>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</si>
  <si>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</si>
  <si>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</si>
  <si>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</si>
  <si>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</si>
  <si>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</si>
  <si>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</si>
  <si>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</si>
  <si>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</si>
  <si>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</si>
  <si>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</si>
  <si>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</si>
  <si>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</si>
  <si>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</si>
  <si>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</si>
  <si>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</si>
  <si>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</si>
  <si>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</si>
  <si>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</si>
  <si>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</si>
  <si>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</si>
  <si>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</si>
  <si>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</si>
  <si>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</si>
  <si>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</si>
  <si>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</si>
  <si>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</si>
  <si>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</si>
  <si>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</si>
  <si>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</si>
  <si>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</si>
  <si>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</si>
  <si>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</si>
  <si>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</si>
  <si>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</si>
  <si>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</si>
  <si>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</si>
  <si>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</si>
  <si>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</si>
  <si>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</si>
  <si>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</si>
  <si>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</si>
  <si>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</si>
  <si>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</si>
  <si>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</si>
  <si>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</si>
  <si>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</si>
  <si>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</si>
  <si>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</si>
  <si>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</si>
  <si>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</si>
  <si>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</si>
  <si>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</si>
  <si>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</si>
  <si>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</si>
  <si>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</si>
  <si>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</si>
  <si>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</si>
  <si>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</si>
  <si>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</si>
  <si>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</si>
  <si>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</si>
  <si>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</si>
  <si>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</si>
  <si>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</si>
  <si>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</si>
  <si>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</si>
  <si>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</si>
  <si>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</si>
  <si>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</si>
  <si>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</si>
  <si>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</si>
  <si>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</si>
  <si>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</si>
  <si>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</si>
  <si>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</si>
  <si>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</si>
  <si>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</si>
  <si>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</si>
  <si>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</si>
  <si>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</si>
  <si>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</si>
  <si>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</si>
  <si>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</si>
  <si>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</si>
  <si>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</si>
  <si>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</si>
  <si>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</si>
  <si>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</si>
  <si>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</si>
  <si>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</si>
  <si>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</si>
  <si>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</si>
  <si>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</si>
  <si>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</si>
  <si>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</si>
  <si>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</si>
  <si>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</si>
  <si>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</si>
  <si>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</si>
  <si>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</si>
  <si>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</si>
  <si>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</si>
  <si>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</si>
  <si>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</si>
  <si>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</si>
  <si>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</si>
  <si>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</si>
  <si>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</si>
  <si>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</si>
  <si>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</si>
  <si>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</si>
  <si>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</si>
  <si>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</si>
  <si>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</si>
  <si>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</si>
  <si>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</si>
  <si>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</si>
  <si>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</si>
  <si>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</si>
  <si>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</si>
  <si>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</si>
  <si>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</si>
  <si>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</si>
  <si>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</si>
  <si>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</si>
  <si>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</si>
  <si>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</si>
  <si>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</si>
  <si>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</si>
  <si>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</si>
  <si>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</si>
  <si>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</si>
  <si>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</si>
  <si>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</si>
  <si>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</si>
  <si>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</si>
  <si>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</si>
  <si>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</si>
  <si>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</si>
  <si>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</si>
  <si>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</si>
  <si>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</si>
  <si>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</si>
  <si>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</si>
  <si>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</si>
  <si>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</si>
  <si>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</si>
  <si>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</si>
  <si>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</si>
  <si>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</si>
  <si>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</si>
  <si>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</si>
  <si>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</si>
  <si>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</si>
  <si>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</si>
  <si>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</si>
  <si>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</si>
  <si>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</si>
  <si>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</si>
  <si>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</si>
  <si>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</si>
  <si>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</si>
  <si>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</si>
  <si>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</si>
  <si>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</si>
  <si>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</si>
  <si>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</si>
  <si>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</si>
  <si>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</si>
  <si>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</si>
  <si>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</si>
  <si>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</si>
  <si>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</si>
  <si>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</si>
  <si>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</si>
  <si>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</si>
  <si>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</si>
  <si>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</si>
  <si>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</si>
  <si>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</si>
  <si>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</si>
  <si>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</si>
  <si>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</si>
  <si>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</si>
  <si>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</si>
  <si>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</si>
  <si>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</si>
  <si>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</si>
  <si>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</si>
  <si>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</si>
  <si>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</si>
  <si>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</si>
  <si>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</si>
  <si>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</si>
  <si>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</si>
  <si>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</si>
  <si>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</si>
  <si>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</si>
  <si>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</si>
  <si>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</si>
  <si>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</si>
  <si>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</si>
  <si>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</si>
  <si>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</si>
  <si>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</si>
  <si>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</si>
  <si>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</si>
  <si>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</si>
  <si>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</si>
  <si>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</si>
  <si>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</si>
  <si>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</si>
  <si>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</si>
  <si>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</si>
  <si>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</si>
  <si>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</si>
  <si>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</si>
  <si>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</si>
  <si>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</si>
  <si>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</si>
  <si>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</si>
  <si>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</si>
  <si>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</si>
  <si>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</si>
  <si>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</si>
  <si>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</si>
  <si>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</si>
  <si>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</si>
  <si>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</si>
  <si>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</si>
  <si>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</si>
  <si>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</si>
  <si>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</si>
  <si>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</si>
  <si>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</si>
  <si>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</si>
  <si>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</si>
  <si>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</si>
  <si>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</si>
  <si>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</si>
  <si>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</si>
  <si>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</si>
  <si>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</si>
  <si>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</si>
  <si>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</si>
  <si>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</si>
  <si>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</si>
  <si>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</si>
  <si>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</si>
  <si>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</si>
  <si>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</si>
  <si>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</si>
  <si>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</si>
  <si>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</si>
  <si>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</si>
  <si>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</si>
  <si>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</si>
  <si>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</si>
  <si>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</si>
  <si>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</si>
  <si>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</si>
  <si>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</si>
  <si>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</si>
  <si>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</si>
  <si>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</si>
  <si>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</si>
  <si>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</si>
  <si>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</si>
  <si>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</si>
  <si>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</si>
  <si>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</si>
  <si>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</si>
  <si>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</si>
  <si>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</si>
  <si>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</si>
  <si>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</si>
  <si>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</si>
  <si>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</si>
  <si>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</si>
  <si>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</si>
  <si>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</si>
  <si>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</si>
  <si>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</si>
  <si>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</si>
  <si>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</si>
  <si>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</si>
  <si>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</si>
  <si>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</si>
  <si>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</si>
  <si>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</si>
  <si>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</si>
  <si>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</si>
  <si>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</si>
  <si>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</si>
  <si>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</si>
  <si>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</si>
  <si>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</si>
  <si>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</si>
  <si>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</si>
  <si>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</si>
  <si>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</si>
  <si>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</si>
  <si>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</si>
  <si>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</si>
  <si>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</si>
  <si>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</si>
  <si>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</si>
  <si>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</si>
  <si>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</si>
  <si>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</si>
  <si>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</si>
  <si>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</si>
  <si>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</si>
  <si>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</si>
  <si>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</si>
  <si>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</si>
  <si>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</si>
  <si>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</si>
  <si>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</si>
  <si>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</si>
  <si>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</si>
  <si>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</si>
  <si>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</si>
  <si>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</si>
  <si>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</si>
  <si>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</si>
  <si>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</si>
  <si>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</si>
  <si>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</si>
  <si>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</si>
  <si>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</si>
  <si>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</si>
  <si>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</si>
  <si>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</si>
  <si>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</si>
  <si>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</si>
  <si>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</si>
  <si>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</si>
  <si>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</si>
  <si>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</si>
  <si>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</si>
  <si>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</si>
  <si>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</si>
  <si>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</si>
  <si>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</si>
  <si>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</si>
  <si>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</si>
  <si>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</si>
  <si>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</si>
  <si>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</si>
  <si>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</si>
  <si>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</si>
  <si>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</si>
  <si>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</si>
  <si>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</si>
  <si>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</si>
  <si>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</si>
  <si>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</si>
  <si>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</si>
  <si>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</si>
  <si>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</si>
  <si>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</si>
  <si>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</si>
  <si>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</si>
  <si>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</si>
  <si>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</si>
  <si>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</si>
  <si>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</si>
  <si>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</si>
  <si>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</si>
  <si>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</si>
  <si>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</si>
  <si>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</si>
  <si>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</si>
  <si>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</si>
  <si>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</si>
  <si>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</si>
  <si>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</si>
  <si>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</si>
  <si>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</si>
  <si>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</si>
  <si>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</si>
  <si>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</si>
  <si>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</si>
  <si>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</si>
  <si>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</si>
  <si>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</si>
  <si>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</si>
  <si>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</si>
  <si>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</si>
  <si>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</si>
  <si>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</si>
  <si>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</si>
  <si>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</si>
  <si>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</si>
  <si>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</si>
  <si>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</si>
  <si>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</si>
  <si>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</si>
  <si>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</si>
  <si>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</si>
  <si>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</si>
  <si>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</si>
  <si>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</si>
  <si>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</si>
  <si>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</si>
  <si>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</si>
  <si>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</si>
  <si>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</si>
  <si>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</si>
  <si>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</si>
  <si>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</si>
  <si>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</si>
  <si>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</si>
  <si>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</si>
  <si>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</si>
  <si>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</si>
  <si>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</si>
  <si>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</si>
  <si>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</si>
  <si>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</si>
  <si>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</si>
  <si>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</si>
  <si>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</si>
  <si>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</si>
  <si>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</si>
  <si>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</si>
  <si>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</si>
  <si>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</si>
  <si>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</si>
  <si>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</si>
  <si>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</si>
  <si>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</si>
  <si>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</si>
  <si>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</si>
  <si>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</si>
  <si>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</si>
  <si>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</si>
  <si>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</si>
  <si>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</si>
  <si>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</si>
  <si>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</si>
  <si>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</si>
  <si>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</si>
  <si>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</si>
  <si>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</si>
  <si>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</si>
  <si>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</si>
  <si>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</si>
  <si>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</si>
  <si>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</si>
  <si>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</si>
  <si>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</si>
  <si>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</si>
  <si>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</si>
  <si>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</si>
  <si>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</si>
  <si>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</si>
  <si>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</si>
  <si>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</si>
  <si>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</si>
  <si>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</si>
  <si>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</si>
  <si>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</si>
  <si>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</si>
  <si>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</si>
  <si>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</si>
  <si>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</si>
  <si>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</si>
  <si>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</si>
  <si>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</si>
  <si>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</si>
  <si>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</si>
  <si>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</si>
  <si>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</si>
  <si>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</si>
  <si>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</si>
  <si>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</si>
  <si>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</si>
  <si>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</si>
  <si>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</si>
  <si>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</si>
  <si>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</si>
  <si>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</si>
  <si>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</si>
  <si>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</si>
  <si>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</si>
  <si>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</si>
  <si>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</si>
  <si>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</si>
  <si>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</si>
  <si>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</si>
  <si>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</si>
  <si>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</si>
  <si>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</si>
  <si>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</si>
  <si>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</si>
  <si>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</si>
  <si>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</si>
  <si>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</si>
  <si>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</si>
  <si>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</si>
  <si>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</si>
  <si>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</si>
  <si>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</si>
  <si>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</si>
  <si>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</si>
  <si>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</si>
  <si>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</si>
  <si>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</si>
  <si>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</si>
  <si>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</si>
  <si>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</si>
  <si>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</si>
  <si>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</si>
  <si>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</si>
  <si>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</si>
  <si>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</si>
  <si>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</si>
  <si>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</si>
  <si>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</si>
  <si>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</si>
  <si>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</si>
  <si>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</si>
  <si>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</si>
  <si>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</si>
  <si>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</si>
  <si>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</si>
  <si>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</si>
  <si>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</si>
  <si>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</si>
  <si>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</si>
  <si>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</si>
  <si>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</si>
  <si>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</si>
  <si>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</si>
  <si>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</si>
  <si>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</si>
  <si>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</si>
  <si>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</si>
  <si>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</si>
  <si>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</si>
  <si>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</si>
  <si>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</si>
  <si>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</si>
  <si>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</si>
  <si>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</si>
  <si>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</si>
  <si>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</si>
  <si>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</si>
  <si>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</si>
  <si>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</si>
  <si>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</si>
  <si>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</si>
  <si>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</si>
  <si>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</si>
  <si>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</si>
  <si>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</si>
  <si>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</si>
  <si>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</si>
  <si>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</si>
  <si>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</si>
  <si>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</si>
  <si>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</si>
  <si>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</si>
  <si>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</si>
  <si>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</si>
  <si>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</si>
  <si>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</si>
  <si>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</si>
  <si>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</si>
  <si>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</si>
  <si>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</si>
  <si>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</si>
  <si>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</si>
  <si>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</si>
  <si>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</si>
  <si>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</si>
  <si>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</si>
  <si>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</si>
  <si>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</si>
  <si>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</si>
  <si>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</si>
  <si>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</si>
  <si>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</si>
  <si>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</si>
  <si>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</si>
  <si>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</si>
  <si>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</si>
  <si>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</si>
  <si>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</si>
  <si>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</si>
  <si>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</si>
  <si>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</si>
  <si>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</si>
  <si>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</si>
  <si>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</si>
  <si>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</si>
  <si>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</si>
  <si>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</si>
  <si>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</si>
  <si>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</si>
  <si>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</si>
  <si>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</si>
  <si>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</si>
  <si>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</si>
  <si>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</si>
  <si>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</si>
  <si>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</si>
  <si>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</si>
  <si>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</si>
  <si>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</si>
  <si>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</si>
  <si>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</si>
  <si>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</si>
  <si>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</si>
  <si>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</si>
  <si>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</si>
  <si>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</si>
  <si>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</si>
  <si>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</si>
  <si>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</si>
  <si>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</si>
  <si>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</si>
  <si>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</si>
  <si>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</si>
  <si>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</si>
  <si>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</si>
  <si>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</si>
  <si>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</si>
  <si>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</si>
  <si>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</si>
  <si>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</si>
  <si>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</si>
  <si>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</si>
  <si>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</si>
  <si>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</si>
  <si>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</si>
  <si>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</si>
  <si>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</si>
  <si>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</si>
  <si>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</si>
  <si>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</si>
  <si>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</si>
  <si>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</si>
  <si>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</si>
  <si>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</si>
  <si>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</si>
  <si>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</si>
  <si>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</si>
  <si>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</si>
  <si>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</si>
  <si>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</si>
  <si>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</si>
  <si>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</si>
  <si>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</si>
  <si>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</si>
  <si>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</si>
  <si>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</si>
  <si>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</si>
  <si>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</si>
  <si>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</si>
  <si>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</si>
  <si>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</si>
  <si>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</si>
  <si>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</si>
  <si>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</si>
  <si>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</si>
  <si>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</si>
  <si>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</si>
  <si>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</si>
  <si>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</si>
  <si>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</si>
  <si>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</si>
  <si>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</si>
  <si>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</si>
  <si>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</si>
  <si>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</si>
  <si>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</si>
  <si>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</si>
  <si>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</si>
  <si>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</si>
  <si>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</si>
  <si>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</si>
  <si>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</si>
  <si>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</si>
  <si>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</si>
  <si>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</si>
  <si>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</si>
  <si>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</si>
  <si>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</si>
  <si>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</si>
  <si>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</si>
  <si>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</si>
  <si>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</si>
  <si>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</si>
  <si>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</si>
  <si>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</si>
  <si>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</si>
  <si>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</si>
  <si>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</si>
  <si>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</si>
  <si>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</si>
  <si>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</si>
  <si>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</si>
  <si>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</si>
  <si>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</si>
  <si>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</si>
  <si>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</si>
  <si>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</si>
  <si>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</si>
  <si>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</si>
  <si>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</si>
  <si>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</si>
  <si>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</si>
  <si>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</si>
  <si>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</si>
  <si>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</si>
  <si>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</si>
  <si>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</si>
  <si>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</si>
  <si>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</si>
  <si>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</si>
  <si>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</si>
  <si>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</si>
  <si>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</si>
  <si>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</si>
  <si>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</si>
  <si>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</si>
  <si>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</si>
  <si>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</si>
  <si>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</si>
  <si>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</si>
  <si>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</si>
  <si>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</si>
  <si>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</si>
  <si>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</si>
  <si>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</si>
  <si>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</si>
  <si>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</si>
  <si>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</si>
  <si>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</si>
  <si>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</si>
  <si>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</si>
  <si>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</si>
  <si>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</si>
  <si>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</si>
  <si>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</si>
  <si>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</si>
  <si>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</si>
  <si>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</si>
  <si>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</si>
  <si>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</si>
  <si>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</si>
  <si>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</si>
  <si>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</si>
  <si>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</si>
  <si>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</si>
  <si>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</si>
  <si>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</si>
  <si>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</si>
  <si>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</si>
  <si>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</si>
  <si>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</si>
  <si>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</si>
  <si>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</si>
  <si>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</si>
  <si>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</si>
  <si>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</si>
  <si>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</si>
  <si>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</si>
  <si>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</si>
  <si>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</si>
  <si>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</si>
  <si>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</si>
  <si>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</si>
  <si>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</si>
  <si>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</si>
  <si>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</si>
  <si>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</si>
  <si>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</si>
  <si>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</si>
  <si>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</si>
  <si>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</si>
  <si>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</si>
  <si>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</si>
  <si>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</si>
  <si>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</si>
  <si>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</si>
  <si>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</si>
  <si>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</si>
  <si>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</si>
  <si>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</si>
  <si>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</si>
  <si>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</si>
  <si>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</si>
  <si>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</si>
  <si>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</si>
  <si>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</si>
  <si>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</si>
  <si>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</si>
  <si>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</si>
  <si>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</si>
  <si>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</si>
  <si>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</si>
  <si>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</si>
  <si>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</si>
  <si>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</si>
  <si>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</si>
  <si>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</si>
  <si>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</si>
  <si>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</si>
  <si>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</si>
  <si>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</si>
  <si>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</si>
  <si>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</si>
  <si>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</si>
  <si>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</si>
  <si>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</si>
  <si>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</si>
  <si>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</si>
  <si>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</si>
  <si>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</si>
  <si>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</si>
  <si>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</si>
  <si>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</si>
  <si>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</si>
  <si>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</si>
  <si>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</si>
  <si>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</si>
  <si>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</si>
  <si>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</si>
  <si>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</si>
  <si>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</si>
  <si>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</si>
  <si>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</si>
  <si>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</si>
  <si>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</si>
  <si>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</si>
  <si>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</si>
  <si>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</si>
  <si>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</si>
  <si>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</si>
  <si>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</si>
  <si>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</si>
  <si>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</si>
  <si>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</si>
  <si>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</si>
  <si>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</si>
  <si>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</si>
  <si>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</si>
  <si>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</si>
  <si>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</si>
  <si>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</si>
  <si>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</si>
  <si>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</si>
  <si>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</si>
  <si>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</si>
  <si>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</si>
  <si>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</si>
  <si>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</si>
  <si>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</si>
  <si>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</si>
  <si>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</si>
  <si>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</si>
  <si>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</si>
  <si>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</si>
  <si>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</si>
  <si>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</si>
  <si>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</si>
  <si>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</si>
  <si>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</si>
  <si>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</si>
  <si>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</si>
  <si>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</si>
  <si>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</si>
  <si>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</si>
  <si>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</si>
  <si>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</si>
  <si>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</si>
  <si>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</si>
  <si>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</si>
  <si>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</si>
  <si>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</si>
  <si>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</si>
  <si>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</si>
  <si>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</si>
  <si>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</si>
  <si>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</si>
  <si>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</si>
  <si>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</si>
  <si>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</si>
  <si>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</si>
  <si>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</si>
  <si>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</si>
  <si>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</si>
  <si>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</si>
  <si>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</si>
  <si>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</si>
  <si>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</si>
  <si>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</si>
  <si>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</si>
  <si>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</si>
  <si>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</si>
  <si>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</si>
  <si>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</si>
  <si>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</si>
  <si>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</si>
  <si>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</si>
  <si>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</si>
  <si>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</si>
  <si>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</si>
  <si>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</si>
  <si>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</si>
  <si>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</si>
  <si>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</si>
  <si>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</si>
  <si>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</si>
  <si>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</si>
  <si>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</si>
  <si>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</si>
  <si>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</si>
  <si>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</si>
  <si>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</si>
  <si>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</si>
  <si>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</si>
  <si>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</si>
  <si>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</si>
  <si>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</si>
  <si>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</si>
  <si>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</si>
  <si>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</si>
  <si>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</si>
  <si>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</si>
  <si>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</si>
  <si>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</si>
  <si>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</si>
  <si>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</si>
  <si>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</si>
  <si>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</si>
  <si>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</si>
  <si>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</si>
  <si>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</si>
  <si>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</si>
  <si>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</si>
  <si>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</si>
  <si>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</si>
  <si>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</si>
  <si>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</si>
  <si>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</si>
  <si>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</si>
  <si>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</si>
  <si>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</si>
  <si>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</si>
  <si>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</si>
  <si>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</si>
  <si>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</si>
  <si>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</si>
  <si>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</si>
  <si>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</si>
  <si>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</si>
  <si>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</si>
  <si>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</si>
  <si>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</si>
  <si>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</si>
  <si>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</si>
  <si>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</si>
  <si>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</si>
  <si>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</si>
  <si>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</si>
  <si>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</si>
  <si>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</si>
  <si>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</si>
  <si>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</si>
  <si>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</si>
  <si>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</si>
  <si>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</si>
  <si>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</si>
  <si>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</si>
  <si>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</si>
  <si>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</si>
  <si>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</si>
  <si>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</si>
  <si>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</si>
  <si>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</si>
  <si>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</si>
  <si>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</si>
  <si>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</si>
  <si>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</si>
  <si>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</si>
  <si>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</si>
  <si>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</si>
  <si>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</si>
  <si>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</si>
  <si>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</si>
  <si>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</si>
  <si>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</si>
  <si>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</si>
  <si>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</si>
  <si>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</si>
  <si>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</si>
  <si>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</si>
  <si>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</si>
  <si>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</si>
  <si>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</si>
  <si>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</si>
  <si>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</si>
  <si>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</si>
  <si>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</si>
  <si>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</si>
  <si>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</si>
  <si>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</si>
  <si>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</si>
  <si>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</si>
  <si>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</si>
  <si>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</si>
  <si>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</si>
  <si>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</si>
  <si>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</si>
  <si>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</si>
  <si>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</si>
  <si>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</si>
  <si>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</si>
  <si>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</si>
  <si>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</si>
  <si>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</si>
  <si>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</si>
  <si>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</si>
  <si>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</si>
  <si>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</si>
  <si>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</si>
  <si>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</si>
  <si>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</si>
  <si>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</si>
  <si>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</si>
  <si>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</si>
  <si>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</si>
  <si>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</si>
  <si>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</si>
  <si>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</si>
  <si>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</si>
  <si>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</si>
  <si>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</si>
  <si>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</si>
  <si>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</si>
  <si>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</si>
  <si>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</si>
  <si>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</si>
  <si>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</si>
  <si>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</si>
  <si>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</si>
  <si>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</si>
  <si>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</si>
  <si>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</si>
  <si>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</si>
  <si>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</si>
  <si>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</si>
  <si>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</si>
  <si>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</si>
  <si>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</si>
  <si>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</si>
  <si>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</si>
  <si>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</si>
  <si>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</si>
  <si>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</si>
  <si>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</si>
  <si>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</si>
  <si>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</si>
  <si>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</si>
  <si>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</si>
  <si>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</si>
  <si>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</si>
  <si>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</si>
  <si>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</si>
  <si>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</si>
  <si>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</si>
  <si>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</si>
  <si>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</si>
  <si>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</si>
  <si>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</si>
  <si>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</si>
  <si>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</si>
  <si>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</si>
  <si>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</si>
  <si>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</si>
  <si>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</si>
  <si>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</si>
  <si>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</si>
  <si>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</si>
  <si>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</si>
  <si>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</si>
  <si>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</si>
  <si>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</si>
  <si>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</si>
  <si>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</si>
  <si>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</si>
  <si>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</si>
  <si>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</si>
  <si>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</si>
  <si>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</si>
  <si>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</si>
  <si>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</si>
  <si>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</si>
  <si>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</si>
  <si>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</si>
  <si>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</si>
  <si>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</si>
  <si>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</si>
  <si>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</si>
  <si>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</si>
  <si>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</si>
  <si>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</si>
  <si>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</si>
  <si>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</si>
  <si>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</si>
  <si>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</si>
  <si>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</si>
  <si>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</si>
  <si>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</si>
  <si>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</si>
  <si>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</si>
  <si>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</si>
  <si>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</si>
  <si>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</si>
  <si>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</si>
  <si>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</si>
  <si>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</si>
  <si>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</si>
  <si>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</si>
  <si>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</si>
  <si>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</si>
  <si>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</si>
  <si>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</si>
  <si>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</si>
  <si>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</si>
  <si>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</si>
  <si>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</si>
  <si>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</si>
  <si>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</si>
  <si>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</si>
  <si>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</si>
  <si>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</si>
  <si>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</si>
  <si>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</si>
  <si>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</si>
  <si>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</si>
  <si>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</si>
  <si>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</si>
  <si>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</si>
  <si>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</si>
  <si>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</si>
  <si>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</si>
  <si>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</si>
  <si>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</si>
  <si>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</si>
  <si>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</si>
  <si>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</si>
  <si>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</si>
  <si>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</si>
  <si>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</si>
  <si>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</si>
  <si>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</si>
  <si>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</si>
  <si>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</si>
  <si>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</si>
  <si>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</si>
  <si>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</si>
  <si>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</si>
  <si>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</si>
  <si>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</si>
  <si>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</si>
  <si>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</si>
  <si>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</si>
  <si>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</si>
  <si>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</si>
  <si>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</si>
  <si>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</si>
  <si>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</si>
  <si>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</si>
  <si>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</si>
  <si>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</si>
  <si>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</si>
  <si>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</si>
  <si>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</si>
  <si>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</si>
  <si>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</si>
  <si>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</si>
  <si>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</si>
  <si>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</si>
  <si>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</si>
  <si>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</si>
  <si>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</si>
  <si>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</si>
  <si>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</si>
  <si>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</si>
  <si>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</si>
  <si>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</si>
  <si>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</si>
  <si>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</si>
  <si>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</si>
  <si>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</si>
  <si>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</si>
  <si>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</si>
  <si>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</si>
  <si>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</si>
  <si>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</si>
  <si>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</si>
  <si>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</si>
  <si>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</si>
  <si>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</si>
  <si>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</si>
  <si>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</si>
  <si>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</si>
  <si>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</si>
  <si>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</si>
  <si>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</si>
  <si>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</si>
  <si>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</si>
  <si>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</si>
  <si>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</si>
  <si>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</si>
  <si>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</si>
  <si>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</si>
  <si>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</si>
  <si>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</si>
  <si>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</si>
  <si>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</si>
  <si>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</si>
  <si>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</si>
  <si>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</si>
  <si>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</si>
  <si>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</si>
  <si>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</si>
  <si>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</si>
  <si>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</si>
  <si>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</si>
  <si>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</si>
  <si>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</si>
  <si>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</si>
  <si>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</si>
  <si>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</si>
  <si>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</si>
  <si>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</si>
  <si>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</si>
  <si>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</si>
  <si>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</si>
  <si>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</si>
  <si>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</si>
  <si>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</si>
  <si>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</si>
  <si>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</si>
  <si>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</si>
  <si>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</si>
  <si>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</si>
  <si>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</si>
  <si>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</si>
  <si>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</si>
  <si>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</si>
  <si>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</si>
  <si>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</si>
  <si>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</si>
  <si>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</si>
  <si>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</si>
  <si>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</si>
  <si>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</si>
  <si>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</si>
  <si>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</si>
  <si>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</si>
  <si>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</si>
  <si>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</si>
  <si>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</si>
  <si>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</si>
  <si>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</si>
  <si>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</si>
  <si>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</si>
  <si>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</si>
  <si>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</si>
  <si>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</si>
  <si>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</si>
  <si>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</si>
  <si>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</si>
  <si>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</si>
  <si>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</si>
  <si>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</si>
  <si>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</si>
  <si>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</si>
  <si>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</si>
  <si>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</si>
  <si>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</si>
  <si>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</si>
  <si>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</si>
  <si>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</si>
  <si>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</si>
  <si>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</si>
  <si>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</si>
  <si>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</si>
  <si>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</si>
  <si>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</si>
  <si>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</si>
  <si>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</si>
  <si>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</si>
  <si>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</si>
  <si>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</si>
  <si>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</si>
  <si>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</si>
  <si>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</si>
  <si>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</si>
  <si>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</si>
  <si>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</si>
  <si>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</si>
  <si>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</si>
  <si>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</si>
  <si>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</si>
  <si>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</si>
  <si>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</si>
  <si>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</si>
  <si>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</si>
  <si>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</si>
  <si>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</si>
  <si>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</si>
  <si>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</si>
  <si>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</si>
  <si>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</si>
  <si>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</si>
  <si>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</si>
  <si>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</si>
  <si>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</si>
  <si>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</si>
  <si>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</si>
  <si>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</si>
  <si>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</si>
  <si>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</si>
  <si>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</si>
  <si>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</si>
  <si>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</si>
  <si>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</si>
  <si>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</si>
  <si>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</si>
  <si>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</si>
  <si>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</si>
  <si>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</si>
  <si>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</si>
  <si>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</si>
  <si>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</si>
  <si>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</si>
  <si>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</si>
  <si>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</si>
  <si>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</si>
  <si>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</si>
  <si>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</si>
  <si>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</si>
  <si>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</si>
  <si>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</si>
  <si>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</si>
  <si>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</si>
  <si>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</si>
  <si>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</si>
  <si>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</si>
  <si>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</si>
  <si>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</si>
  <si>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</si>
  <si>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</si>
  <si>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</si>
  <si>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</si>
  <si>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</si>
  <si>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</si>
  <si>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</si>
  <si>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</si>
  <si>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</si>
  <si>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</si>
  <si>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</si>
  <si>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</si>
  <si>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</si>
  <si>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</si>
  <si>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</si>
  <si>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</si>
  <si>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</si>
  <si>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</si>
  <si>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</si>
  <si>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</si>
  <si>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</si>
  <si>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</si>
  <si>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</si>
  <si>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</si>
  <si>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</si>
  <si>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</si>
  <si>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</si>
  <si>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</si>
  <si>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</si>
  <si>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</si>
  <si>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</si>
  <si>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</si>
  <si>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</si>
  <si>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</si>
  <si>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</si>
  <si>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</si>
  <si>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</si>
  <si>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</si>
  <si>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</si>
  <si>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</si>
  <si>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</si>
  <si>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</si>
  <si>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</si>
  <si>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</si>
  <si>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</si>
  <si>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</si>
  <si>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</si>
  <si>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</si>
  <si>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</si>
  <si>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</si>
  <si>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</si>
  <si>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</si>
  <si>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</si>
  <si>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</si>
  <si>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</si>
  <si>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</si>
  <si>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</si>
  <si>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</si>
  <si>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</si>
  <si>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</si>
  <si>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</si>
  <si>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</si>
  <si>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</si>
  <si>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</si>
  <si>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</si>
  <si>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</si>
  <si>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</si>
  <si>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</si>
  <si>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</si>
  <si>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</si>
  <si>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</si>
  <si>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</si>
  <si>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</si>
  <si>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</si>
  <si>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</si>
  <si>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</si>
  <si>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</si>
  <si>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</si>
  <si>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</si>
  <si>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</si>
  <si>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</si>
  <si>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</si>
  <si>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</si>
  <si>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</si>
  <si>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</si>
  <si>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</si>
  <si>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</si>
  <si>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</si>
  <si>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</si>
  <si>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</si>
  <si>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</si>
  <si>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</si>
  <si>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</si>
  <si>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</si>
  <si>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</si>
  <si>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</si>
  <si>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</si>
  <si>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</si>
  <si>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</si>
  <si>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</si>
  <si>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</si>
  <si>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</si>
  <si>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</si>
  <si>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</si>
  <si>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</si>
  <si>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</si>
  <si>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</si>
  <si>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</si>
  <si>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</si>
  <si>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</si>
  <si>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</si>
  <si>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</si>
  <si>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</si>
  <si>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</si>
  <si>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</si>
  <si>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</si>
  <si>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</si>
  <si>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</si>
  <si>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</si>
  <si>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</si>
  <si>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</si>
  <si>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</si>
  <si>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</si>
  <si>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</si>
  <si>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</si>
  <si>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</si>
  <si>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</si>
  <si>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</si>
  <si>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</si>
  <si>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</si>
  <si>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</si>
  <si>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</si>
  <si>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</si>
  <si>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</si>
  <si>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</si>
  <si>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</si>
  <si>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</si>
  <si>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</si>
  <si>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</si>
  <si>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</si>
  <si>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</si>
  <si>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</si>
  <si>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</si>
  <si>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</si>
  <si>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</si>
  <si>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</si>
  <si>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</si>
  <si>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</si>
  <si>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</si>
  <si>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</si>
  <si>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</si>
  <si>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</si>
  <si>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</si>
  <si>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</si>
  <si>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</si>
  <si>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</si>
  <si>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</si>
  <si>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</si>
  <si>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</si>
  <si>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</si>
  <si>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</si>
  <si>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</si>
  <si>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</si>
  <si>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</si>
  <si>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</si>
  <si>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</si>
  <si>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</si>
  <si>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</si>
  <si>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</si>
  <si>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</si>
  <si>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</si>
  <si>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</si>
  <si>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</si>
  <si>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</si>
  <si>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</si>
  <si>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</si>
  <si>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</si>
  <si>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</si>
  <si>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</si>
  <si>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</si>
  <si>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</si>
  <si>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</si>
  <si>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</si>
  <si>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</si>
  <si>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</si>
  <si>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</si>
  <si>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</si>
  <si>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</si>
  <si>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</si>
  <si>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</si>
  <si>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</si>
  <si>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</si>
  <si>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</si>
  <si>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</si>
  <si>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</si>
  <si>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</si>
  <si>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</si>
  <si>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</si>
  <si>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</si>
  <si>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</si>
  <si>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</si>
  <si>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</si>
  <si>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</si>
  <si>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</si>
  <si>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</si>
  <si>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</si>
  <si>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</si>
  <si>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</si>
  <si>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</si>
  <si>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</si>
  <si>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</si>
  <si>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</si>
  <si>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</si>
  <si>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</si>
  <si>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</si>
  <si>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</si>
  <si>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</si>
  <si>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</si>
  <si>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</si>
  <si>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</si>
  <si>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</si>
  <si>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</si>
  <si>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</si>
  <si>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</si>
  <si>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</si>
  <si>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</si>
  <si>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</si>
  <si>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</si>
  <si>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</si>
  <si>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</si>
  <si>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</si>
  <si>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</si>
  <si>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</si>
  <si>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</si>
  <si>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</si>
  <si>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</si>
  <si>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</si>
  <si>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</si>
  <si>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</si>
  <si>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</si>
  <si>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</si>
  <si>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</si>
  <si>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</si>
  <si>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</si>
  <si>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</si>
  <si>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</si>
  <si>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</si>
  <si>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</si>
  <si>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</si>
  <si>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</si>
  <si>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</si>
  <si>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</si>
  <si>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</si>
  <si>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</si>
  <si>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</si>
  <si>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</si>
  <si>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</si>
  <si>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</si>
  <si>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</si>
  <si>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</si>
  <si>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</si>
  <si>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</si>
  <si>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</si>
  <si>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</si>
  <si>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</si>
  <si>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</si>
  <si>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</si>
  <si>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</si>
  <si>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</si>
  <si>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</si>
  <si>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</si>
  <si>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</si>
  <si>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</si>
  <si>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</si>
  <si>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</si>
  <si>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</si>
  <si>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</si>
  <si>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</si>
  <si>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</si>
  <si>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</si>
  <si>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</si>
  <si>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</si>
  <si>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</si>
  <si>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</si>
  <si>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</si>
  <si>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</si>
  <si>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</si>
  <si>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</si>
  <si>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</si>
  <si>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</si>
  <si>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</si>
  <si>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</si>
  <si>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</si>
  <si>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</si>
  <si>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</si>
  <si>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</si>
  <si>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</si>
  <si>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</si>
  <si>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</si>
  <si>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</si>
  <si>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</si>
  <si>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</si>
  <si>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</si>
  <si>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</si>
  <si>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</si>
  <si>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</si>
  <si>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</si>
  <si>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</si>
  <si>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</si>
  <si>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</si>
  <si>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</si>
  <si>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</si>
  <si>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</si>
  <si>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</si>
  <si>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</si>
  <si>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</si>
  <si>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</si>
  <si>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</si>
  <si>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</si>
  <si>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</si>
  <si>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</si>
  <si>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</si>
  <si>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</si>
  <si>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</si>
  <si>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</si>
  <si>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</si>
  <si>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</si>
  <si>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</si>
  <si>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</si>
  <si>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</si>
  <si>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</si>
  <si>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</si>
  <si>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</si>
  <si>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</si>
  <si>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</si>
  <si>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</si>
  <si>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</si>
  <si>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</si>
  <si>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</si>
  <si>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</si>
  <si>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</si>
  <si>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</si>
  <si>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</si>
  <si>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</si>
  <si>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</si>
  <si>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</si>
  <si>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</si>
  <si>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</si>
  <si>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</si>
  <si>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</si>
  <si>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</si>
  <si>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</si>
  <si>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</si>
  <si>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</si>
  <si>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</si>
  <si>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</si>
  <si>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</si>
  <si>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</si>
  <si>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</si>
  <si>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</si>
  <si>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</si>
  <si>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</si>
  <si>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</si>
  <si>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</si>
  <si>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</si>
  <si>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</si>
  <si>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</si>
  <si>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</si>
  <si>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</si>
  <si>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</si>
  <si>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</si>
  <si>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</si>
  <si>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</si>
  <si>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</si>
  <si>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</si>
  <si>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</si>
  <si>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</si>
  <si>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</si>
  <si>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</si>
  <si>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</si>
  <si>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</si>
  <si>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</si>
  <si>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</si>
  <si>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</si>
  <si>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</si>
  <si>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</si>
  <si>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</si>
  <si>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</si>
  <si>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</si>
  <si>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</si>
  <si>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</si>
  <si>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</si>
  <si>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</si>
  <si>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</si>
  <si>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</si>
  <si>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</si>
  <si>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</si>
  <si>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</si>
  <si>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</si>
  <si>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</si>
  <si>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</si>
  <si>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</si>
  <si>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</si>
  <si>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</si>
  <si>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</si>
  <si>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</si>
  <si>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</si>
  <si>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</si>
  <si>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</si>
  <si>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</si>
  <si>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</si>
  <si>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</si>
  <si>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</si>
  <si>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</si>
  <si>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</si>
  <si>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</si>
  <si>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</si>
  <si>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</si>
  <si>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</si>
  <si>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</si>
  <si>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</si>
  <si>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</si>
  <si>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</si>
  <si>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</si>
  <si>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</si>
  <si>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</si>
  <si>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</si>
  <si>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</si>
  <si>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</si>
  <si>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</si>
  <si>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</si>
  <si>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</si>
  <si>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</si>
  <si>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</si>
  <si>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</si>
  <si>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</si>
  <si>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</si>
  <si>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</si>
  <si>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</si>
  <si>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</si>
  <si>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</si>
  <si>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</si>
  <si>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</si>
  <si>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</si>
  <si>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</si>
  <si>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</si>
  <si>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</si>
  <si>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</si>
  <si>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</si>
  <si>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</si>
  <si>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</si>
  <si>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</si>
  <si>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</si>
  <si>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</si>
  <si>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</si>
  <si>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</si>
  <si>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</si>
  <si>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</si>
  <si>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</si>
  <si>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</si>
  <si>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</si>
  <si>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</si>
  <si>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</si>
  <si>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</si>
  <si>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</si>
  <si>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</si>
  <si>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</si>
  <si>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</si>
  <si>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</si>
  <si>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</si>
  <si>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</si>
  <si>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</si>
  <si>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</si>
  <si>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</si>
  <si>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</si>
  <si>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</si>
  <si>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</si>
  <si>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</si>
  <si>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</si>
  <si>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</si>
  <si>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</si>
  <si>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</si>
  <si>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</si>
  <si>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</si>
  <si>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</si>
  <si>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</si>
  <si>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</si>
  <si>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</si>
  <si>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</si>
  <si>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</si>
  <si>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</si>
  <si>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</si>
  <si>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</si>
  <si>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</si>
  <si>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</si>
  <si>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</si>
  <si>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</si>
  <si>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</si>
  <si>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</si>
  <si>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</si>
  <si>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</si>
  <si>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</si>
  <si>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</si>
  <si>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</si>
  <si>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</si>
  <si>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</si>
  <si>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</si>
  <si>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</si>
  <si>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</si>
  <si>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</si>
  <si>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</si>
  <si>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</si>
  <si>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</si>
  <si>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</si>
  <si>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</si>
  <si>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</si>
  <si>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</si>
  <si>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</si>
  <si>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</si>
  <si>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</si>
  <si>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</si>
  <si>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</si>
  <si>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</si>
  <si>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</si>
  <si>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</si>
  <si>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</si>
  <si>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</si>
  <si>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</si>
  <si>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</si>
  <si>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</si>
  <si>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</si>
  <si>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</si>
  <si>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</si>
  <si>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</si>
  <si>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</si>
  <si>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</si>
  <si>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</si>
  <si>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</si>
  <si>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</si>
  <si>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</si>
  <si>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</si>
  <si>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</si>
  <si>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</si>
  <si>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</si>
  <si>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</si>
  <si>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</si>
  <si>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</si>
  <si>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</si>
  <si>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</si>
  <si>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</si>
  <si>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</si>
  <si>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</si>
  <si>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</si>
  <si>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</si>
  <si>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</si>
  <si>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</si>
  <si>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</si>
  <si>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</si>
  <si>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</si>
  <si>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</si>
  <si>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</si>
  <si>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</si>
  <si>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</si>
  <si>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</si>
  <si>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</si>
  <si>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</si>
  <si>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</si>
  <si>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</si>
  <si>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</si>
  <si>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</si>
  <si>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</si>
  <si>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</si>
  <si>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</si>
  <si>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</si>
  <si>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</si>
  <si>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</si>
  <si>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</si>
  <si>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</si>
  <si>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</si>
  <si>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</si>
  <si>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</si>
  <si>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</si>
  <si>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</si>
  <si>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</si>
  <si>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</si>
  <si>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</si>
  <si>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</si>
  <si>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</si>
  <si>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</si>
  <si>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</si>
  <si>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</si>
  <si>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</si>
  <si>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</si>
  <si>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</si>
  <si>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</si>
  <si>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</si>
  <si>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</si>
  <si>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</si>
  <si>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</si>
  <si>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</si>
  <si>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</si>
  <si>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</si>
  <si>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</si>
  <si>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</si>
  <si>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</si>
  <si>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</si>
  <si>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</si>
  <si>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</si>
  <si>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</si>
  <si>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</si>
  <si>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</si>
  <si>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</si>
  <si>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</si>
  <si>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</si>
  <si>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</si>
  <si>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</si>
  <si>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</si>
  <si>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</si>
  <si>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</si>
  <si>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</si>
  <si>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</si>
  <si>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</si>
  <si>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</si>
  <si>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</si>
  <si>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</si>
  <si>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</si>
  <si>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</si>
  <si>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</si>
  <si>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</si>
  <si>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</si>
  <si>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</si>
  <si>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</si>
  <si>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</si>
  <si>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</si>
  <si>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</si>
  <si>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</si>
  <si>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</si>
  <si>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</si>
  <si>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</si>
  <si>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</si>
  <si>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</si>
  <si>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</si>
  <si>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</si>
  <si>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</si>
  <si>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</si>
  <si>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</si>
  <si>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</si>
  <si>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</si>
  <si>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</si>
  <si>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</si>
  <si>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</si>
  <si>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</si>
  <si>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</si>
  <si>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</si>
  <si>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</si>
  <si>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</si>
  <si>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</si>
  <si>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</si>
  <si>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</si>
  <si>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</si>
  <si>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</si>
  <si>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</si>
  <si>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</si>
  <si>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</si>
  <si>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</si>
  <si>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</si>
  <si>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</si>
  <si>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</si>
  <si>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</si>
  <si>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</si>
  <si>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</si>
  <si>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</si>
  <si>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</si>
  <si>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</si>
  <si>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</si>
  <si>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</si>
  <si>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</si>
  <si>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</si>
  <si>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</si>
  <si>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</si>
  <si>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</si>
  <si>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</si>
  <si>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</si>
  <si>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</si>
  <si>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</si>
  <si>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</si>
  <si>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</si>
  <si>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</si>
  <si>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</si>
  <si>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</si>
  <si>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</si>
  <si>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</si>
  <si>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</si>
  <si>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</si>
  <si>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</si>
  <si>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</si>
  <si>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</si>
  <si>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</si>
  <si>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</si>
  <si>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</si>
  <si>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</si>
  <si>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</si>
  <si>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</si>
  <si>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</si>
  <si>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</si>
  <si>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</si>
  <si>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</si>
  <si>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</si>
  <si>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</si>
  <si>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</si>
  <si>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</si>
  <si>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</si>
  <si>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</si>
  <si>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</si>
  <si>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</si>
  <si>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</si>
  <si>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</si>
  <si>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</si>
  <si>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</si>
  <si>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</si>
  <si>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</si>
  <si>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</si>
  <si>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</si>
  <si>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</si>
  <si>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</si>
  <si>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</si>
  <si>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</si>
  <si>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</si>
  <si>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</si>
  <si>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</si>
  <si>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</si>
  <si>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</si>
  <si>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</si>
  <si>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</si>
  <si>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</si>
  <si>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</si>
  <si>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</si>
  <si>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</si>
  <si>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</si>
  <si>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</si>
  <si>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</si>
  <si>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</si>
  <si>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</si>
  <si>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</si>
  <si>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</si>
  <si>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</si>
  <si>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</si>
  <si>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</si>
  <si>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</si>
  <si>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</si>
  <si>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</si>
  <si>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</si>
  <si>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</si>
  <si>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</si>
  <si>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</si>
  <si>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</si>
  <si>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</si>
  <si>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</si>
  <si>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</si>
  <si>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</si>
  <si>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</si>
  <si>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</si>
  <si>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</si>
  <si>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</si>
  <si>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</si>
  <si>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</si>
  <si>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</si>
  <si>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</si>
  <si>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</si>
  <si>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</si>
  <si>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</si>
  <si>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</si>
  <si>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</si>
  <si>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</si>
  <si>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</si>
  <si>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</si>
  <si>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</si>
  <si>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</si>
  <si>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</si>
  <si>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</si>
  <si>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</si>
  <si>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</si>
  <si>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</si>
  <si>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</si>
  <si>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</si>
  <si>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</si>
  <si>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</si>
  <si>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</si>
  <si>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</si>
  <si>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</si>
  <si>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</si>
  <si>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</si>
  <si>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</si>
  <si>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</si>
  <si>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</si>
  <si>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</si>
  <si>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</si>
  <si>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</si>
  <si>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</si>
  <si>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</si>
  <si>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</si>
  <si>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</si>
  <si>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</si>
  <si>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</si>
  <si>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</si>
  <si>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</si>
  <si>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</si>
  <si>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</si>
  <si>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</si>
  <si>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</si>
  <si>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</si>
  <si>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</si>
  <si>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</si>
  <si>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</si>
  <si>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</si>
  <si>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</si>
  <si>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</si>
  <si>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</si>
  <si>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</si>
  <si>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</si>
  <si>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</si>
  <si>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</si>
  <si>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</si>
  <si>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</si>
  <si>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</si>
  <si>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</si>
  <si>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</si>
  <si>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</si>
  <si>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</si>
  <si>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</si>
  <si>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</si>
  <si>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</si>
  <si>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</si>
  <si>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</si>
  <si>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</si>
  <si>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</si>
  <si>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</si>
  <si>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</si>
  <si>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</si>
  <si>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</si>
  <si>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</si>
  <si>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</si>
  <si>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</si>
  <si>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</si>
  <si>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</si>
  <si>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</si>
  <si>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</si>
  <si>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</si>
  <si>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</si>
  <si>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</si>
  <si>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</si>
  <si>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</si>
  <si>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</si>
  <si>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</si>
  <si>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</si>
  <si>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</si>
  <si>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</si>
  <si>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</si>
  <si>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</si>
  <si>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</si>
  <si>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</si>
  <si>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</si>
  <si>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</si>
  <si>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</si>
  <si>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</si>
  <si>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</si>
  <si>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</si>
  <si>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</si>
  <si>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</si>
  <si>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</si>
  <si>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</si>
  <si>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</si>
  <si>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</si>
  <si>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</si>
  <si>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</si>
  <si>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</si>
  <si>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</si>
  <si>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</si>
  <si>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</si>
  <si>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</si>
  <si>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</si>
  <si>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</si>
  <si>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</si>
  <si>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</si>
  <si>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</si>
  <si>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</si>
  <si>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</si>
  <si>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</si>
  <si>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</si>
  <si>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</si>
  <si>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</si>
  <si>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</si>
  <si>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</si>
  <si>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</si>
  <si>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</si>
  <si>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</si>
  <si>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</si>
  <si>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</si>
  <si>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</si>
  <si>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</si>
  <si>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</si>
  <si>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</si>
  <si>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</si>
  <si>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</si>
  <si>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</si>
  <si>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</si>
  <si>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</si>
  <si>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</si>
  <si>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</si>
  <si>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</si>
  <si>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</si>
  <si>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</si>
  <si>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</si>
  <si>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</si>
  <si>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</si>
  <si>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</si>
  <si>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</si>
  <si>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</si>
  <si>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</si>
  <si>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</si>
  <si>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</si>
  <si>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</si>
  <si>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</si>
  <si>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</si>
  <si>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</si>
  <si>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</si>
  <si>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</si>
  <si>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</si>
  <si>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</si>
  <si>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</si>
  <si>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</si>
  <si>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</si>
  <si>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</si>
  <si>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</si>
  <si>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</si>
  <si>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</si>
  <si>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</si>
  <si>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</si>
  <si>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</si>
  <si>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</si>
  <si>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</si>
  <si>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</si>
  <si>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</si>
  <si>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</si>
  <si>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</si>
  <si>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</si>
  <si>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</si>
  <si>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</si>
  <si>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</si>
  <si>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</si>
  <si>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</si>
  <si>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</si>
  <si>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</si>
  <si>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</si>
  <si>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</si>
  <si>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</si>
  <si>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</si>
  <si>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</si>
  <si>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</si>
  <si>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</si>
  <si>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</si>
  <si>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</si>
  <si>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</si>
  <si>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</si>
  <si>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</si>
  <si>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</si>
  <si>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</si>
  <si>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</si>
  <si>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</si>
  <si>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</si>
  <si>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</si>
  <si>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</si>
  <si>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</si>
  <si>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</si>
  <si>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</si>
  <si>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</si>
  <si>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</si>
  <si>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</si>
  <si>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</si>
  <si>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</si>
  <si>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</si>
  <si>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</si>
  <si>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</si>
  <si>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</si>
  <si>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</si>
  <si>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</si>
  <si>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</si>
  <si>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</si>
  <si>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</si>
  <si>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</si>
  <si>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</si>
  <si>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</si>
  <si>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</si>
  <si>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</si>
  <si>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</si>
  <si>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</si>
  <si>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</si>
  <si>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</si>
  <si>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</si>
  <si>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</si>
  <si>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</si>
  <si>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</si>
  <si>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</si>
  <si>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</si>
  <si>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</si>
  <si>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</si>
  <si>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</si>
  <si>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</si>
  <si>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</si>
  <si>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</si>
  <si>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</si>
  <si>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</si>
  <si>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</si>
  <si>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</si>
  <si>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</si>
  <si>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</si>
  <si>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</si>
  <si>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</si>
  <si>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</si>
  <si>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</si>
  <si>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</si>
  <si>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</si>
  <si>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</si>
  <si>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</si>
  <si>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</si>
  <si>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</si>
  <si>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</si>
  <si>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</si>
  <si>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</si>
  <si>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</si>
  <si>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</si>
  <si>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</si>
  <si>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</si>
  <si>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</si>
  <si>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</si>
  <si>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</si>
  <si>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</si>
  <si>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</si>
  <si>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</si>
  <si>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</si>
  <si>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</si>
  <si>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</si>
  <si>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</si>
  <si>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</si>
  <si>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</si>
  <si>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</si>
  <si>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</si>
  <si>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</si>
  <si>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</si>
  <si>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</si>
  <si>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</si>
  <si>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</si>
  <si>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</si>
  <si>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</si>
  <si>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</si>
  <si>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</si>
  <si>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</si>
  <si>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</si>
  <si>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</si>
  <si>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</si>
  <si>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</si>
  <si>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</si>
  <si>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</si>
  <si>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</si>
  <si>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</si>
  <si>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</si>
  <si>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</si>
  <si>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</si>
  <si>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</si>
  <si>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</si>
  <si>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</si>
  <si>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</si>
  <si>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</si>
  <si>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</si>
  <si>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</si>
  <si>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</si>
  <si>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</si>
  <si>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</si>
  <si>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</si>
  <si>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</si>
  <si>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</si>
  <si>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</si>
  <si>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</si>
  <si>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</si>
  <si>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</si>
  <si>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</si>
  <si>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</si>
  <si>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</si>
  <si>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</si>
  <si>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</si>
  <si>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</si>
  <si>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</si>
  <si>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</si>
  <si>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</si>
  <si>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</si>
  <si>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</si>
  <si>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</si>
  <si>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</si>
  <si>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</si>
  <si>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</si>
  <si>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</si>
  <si>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</si>
  <si>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</si>
  <si>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</si>
  <si>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</si>
  <si>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</si>
  <si>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</si>
  <si>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</si>
  <si>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</si>
  <si>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</si>
  <si>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</si>
  <si>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</si>
  <si>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</si>
  <si>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</si>
  <si>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</si>
  <si>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</si>
  <si>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</si>
  <si>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</si>
  <si>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</si>
  <si>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</si>
  <si>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</si>
  <si>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</si>
  <si>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</si>
  <si>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</si>
  <si>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</si>
  <si>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</si>
  <si>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</si>
  <si>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</si>
  <si>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</si>
  <si>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</si>
  <si>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</si>
  <si>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</si>
  <si>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</si>
  <si>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</si>
  <si>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</si>
  <si>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</si>
  <si>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</si>
  <si>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</si>
  <si>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</si>
  <si>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</si>
  <si>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</si>
  <si>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</si>
  <si>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</si>
  <si>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</si>
  <si>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</si>
  <si>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</si>
  <si>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</si>
  <si>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</si>
  <si>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</si>
  <si>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</si>
  <si>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</si>
  <si>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</si>
  <si>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</si>
  <si>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</si>
  <si>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</si>
  <si>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</si>
  <si>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</si>
  <si>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</si>
  <si>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</si>
  <si>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</si>
  <si>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</si>
  <si>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</si>
  <si>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</si>
  <si>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</si>
  <si>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</si>
  <si>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</si>
  <si>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</si>
  <si>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</si>
  <si>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</si>
  <si>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</si>
  <si>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</si>
  <si>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</si>
  <si>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</si>
  <si>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</si>
  <si>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</si>
  <si>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</si>
  <si>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</si>
  <si>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</si>
  <si>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</si>
  <si>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</si>
  <si>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</si>
  <si>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</si>
  <si>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</si>
  <si>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</si>
  <si>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</si>
  <si>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</si>
  <si>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</si>
  <si>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</si>
  <si>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</si>
  <si>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</si>
  <si>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</si>
  <si>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</si>
  <si>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</si>
  <si>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</si>
  <si>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</si>
  <si>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</si>
  <si>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</si>
  <si>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</si>
  <si>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</si>
  <si>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</si>
  <si>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</si>
  <si>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</si>
  <si>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</si>
  <si>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</si>
  <si>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</si>
  <si>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</si>
  <si>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</si>
  <si>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</si>
  <si>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</si>
  <si>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</si>
  <si>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</si>
  <si>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</si>
  <si>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</si>
  <si>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</si>
  <si>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</si>
  <si>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</si>
  <si>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</si>
  <si>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</si>
  <si>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</si>
  <si>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</si>
  <si>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</si>
  <si>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</si>
  <si>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</si>
  <si>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</si>
  <si>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</si>
  <si>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</si>
  <si>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</si>
  <si>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</si>
  <si>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</si>
  <si>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</si>
  <si>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</si>
  <si>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</si>
  <si>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</si>
  <si>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</si>
  <si>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</si>
  <si>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</si>
  <si>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</si>
  <si>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</si>
  <si>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</si>
  <si>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</si>
  <si>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</si>
  <si>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</si>
  <si>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</si>
  <si>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</si>
  <si>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</si>
  <si>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</si>
  <si>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</si>
  <si>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</si>
  <si>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</si>
  <si>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</si>
  <si>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</si>
  <si>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</si>
  <si>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</si>
  <si>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</si>
  <si>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</si>
  <si>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</si>
  <si>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</si>
  <si>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</si>
  <si>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</si>
  <si>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</si>
  <si>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</si>
  <si>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</si>
  <si>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</si>
  <si>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</si>
  <si>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</si>
  <si>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</si>
  <si>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</si>
  <si>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</si>
  <si>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</si>
  <si>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</si>
  <si>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</si>
  <si>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</si>
  <si>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</si>
  <si>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</si>
  <si>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</si>
  <si>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</si>
  <si>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</si>
  <si>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</si>
  <si>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</si>
  <si>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</si>
  <si>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</si>
  <si>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</si>
  <si>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</si>
  <si>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</si>
  <si>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</si>
  <si>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</si>
  <si>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</si>
  <si>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</si>
  <si>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</si>
  <si>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</si>
  <si>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</si>
  <si>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</si>
  <si>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</si>
  <si>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</si>
  <si>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</si>
  <si>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</si>
  <si>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</si>
  <si>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</si>
  <si>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</si>
  <si>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</si>
  <si>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</si>
  <si>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</si>
  <si>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</si>
  <si>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</si>
  <si>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</si>
  <si>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</si>
  <si>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</si>
  <si>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</si>
  <si>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</si>
  <si>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</si>
  <si>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</si>
  <si>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</si>
  <si>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</si>
  <si>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</si>
  <si>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</si>
  <si>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</si>
  <si>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</si>
  <si>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</si>
  <si>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</si>
  <si>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</si>
  <si>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</si>
  <si>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</si>
  <si>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</si>
  <si>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</si>
  <si>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</si>
  <si>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</si>
  <si>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</si>
  <si>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</si>
  <si>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</si>
  <si>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</si>
  <si>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</si>
  <si>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</si>
  <si>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</si>
  <si>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</si>
  <si>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</si>
  <si>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</si>
  <si>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</si>
  <si>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</si>
  <si>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</si>
  <si>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</si>
  <si>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</si>
  <si>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</si>
  <si>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</si>
  <si>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</si>
  <si>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</si>
  <si>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</si>
  <si>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</si>
  <si>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</si>
  <si>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</si>
  <si>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</si>
  <si>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</si>
  <si>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</si>
  <si>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</si>
  <si>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</si>
  <si>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</si>
  <si>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</si>
  <si>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</si>
  <si>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</si>
  <si>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</si>
  <si>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</si>
  <si>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</si>
  <si>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</si>
  <si>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</si>
  <si>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</si>
  <si>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</si>
  <si>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</si>
  <si>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</si>
  <si>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</si>
  <si>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</si>
  <si>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</si>
  <si>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</si>
  <si>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</si>
  <si>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</si>
  <si>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</si>
  <si>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</si>
  <si>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</si>
  <si>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</si>
  <si>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</si>
  <si>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</si>
  <si>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</si>
  <si>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</si>
  <si>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</si>
  <si>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</si>
  <si>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</si>
  <si>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</si>
  <si>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</si>
  <si>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</si>
  <si>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</si>
  <si>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</si>
  <si>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</si>
  <si>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</si>
  <si>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</si>
  <si>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</si>
  <si>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</si>
  <si>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</si>
  <si>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</si>
  <si>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</si>
  <si>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</si>
  <si>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</si>
  <si>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</si>
  <si>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</si>
  <si>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</si>
  <si>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</si>
  <si>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</si>
  <si>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</si>
  <si>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</si>
  <si>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</si>
  <si>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</si>
  <si>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</si>
  <si>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</si>
  <si>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</si>
  <si>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</si>
  <si>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</si>
  <si>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</si>
  <si>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</si>
  <si>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</si>
  <si>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</si>
  <si>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</si>
  <si>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</si>
  <si>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</si>
  <si>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</si>
  <si>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</si>
  <si>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</si>
  <si>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</si>
  <si>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</si>
  <si>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</si>
  <si>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</si>
  <si>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</si>
  <si>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</si>
  <si>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</si>
  <si>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</si>
  <si>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</si>
  <si>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</si>
  <si>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</si>
  <si>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</si>
  <si>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</si>
  <si>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</si>
  <si>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</si>
  <si>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</si>
  <si>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</si>
  <si>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</si>
  <si>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</si>
  <si>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</si>
  <si>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</si>
  <si>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</si>
  <si>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</si>
  <si>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</si>
  <si>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</si>
  <si>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</si>
  <si>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</si>
  <si>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</si>
  <si>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</si>
  <si>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</si>
  <si>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</si>
  <si>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</si>
  <si>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</si>
  <si>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</si>
  <si>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</si>
  <si>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</si>
  <si>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</si>
  <si>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</si>
  <si>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</si>
  <si>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</si>
  <si>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</si>
  <si>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</si>
  <si>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</si>
  <si>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</si>
  <si>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</si>
  <si>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</si>
  <si>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</si>
  <si>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</si>
  <si>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</si>
  <si>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</si>
  <si>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</si>
  <si>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</si>
  <si>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</si>
  <si>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</si>
  <si>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</si>
  <si>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</si>
  <si>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</si>
  <si>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</si>
  <si>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</si>
  <si>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</si>
  <si>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</si>
  <si>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</si>
  <si>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</si>
  <si>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</si>
  <si>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</si>
  <si>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</si>
  <si>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</si>
  <si>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</si>
  <si>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</si>
  <si>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</si>
  <si>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</si>
  <si>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</si>
  <si>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</si>
  <si>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</si>
  <si>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</si>
  <si>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</si>
  <si>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</si>
  <si>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</si>
  <si>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</si>
  <si>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</si>
  <si>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</si>
  <si>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</si>
  <si>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</si>
  <si>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</si>
  <si>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</si>
  <si>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</si>
  <si>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</si>
  <si>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</si>
  <si>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</si>
  <si>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</si>
  <si>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</si>
  <si>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</si>
  <si>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</si>
  <si>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</si>
  <si>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</si>
  <si>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</si>
  <si>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</si>
  <si>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</si>
  <si>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</si>
  <si>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</si>
  <si>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</si>
  <si>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</si>
  <si>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</si>
  <si>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</si>
  <si>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</si>
  <si>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</si>
  <si>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</si>
  <si>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</si>
  <si>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</si>
  <si>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</si>
  <si>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</si>
  <si>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</si>
  <si>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</si>
  <si>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</si>
  <si>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</si>
  <si>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</si>
  <si>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</si>
  <si>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</si>
  <si>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</si>
  <si>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</si>
  <si>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</si>
  <si>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</si>
  <si>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</si>
  <si>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</si>
  <si>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</si>
  <si>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</si>
  <si>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</si>
  <si>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</si>
  <si>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</si>
  <si>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</si>
  <si>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</si>
  <si>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</si>
  <si>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</si>
  <si>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</si>
  <si>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</si>
  <si>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</si>
  <si>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</si>
  <si>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</si>
  <si>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</si>
  <si>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</si>
  <si>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</si>
  <si>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</si>
  <si>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</si>
  <si>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</si>
  <si>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</si>
  <si>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</si>
  <si>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</si>
  <si>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</si>
  <si>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</si>
  <si>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</si>
  <si>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</si>
  <si>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</si>
  <si>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</si>
  <si>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</si>
  <si>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</si>
  <si>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</si>
  <si>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</si>
  <si>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</si>
  <si>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</si>
  <si>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</si>
  <si>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</si>
  <si>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</si>
  <si>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</si>
  <si>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</si>
  <si>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</si>
  <si>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</si>
  <si>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</si>
  <si>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</si>
  <si>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</si>
  <si>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</si>
  <si>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</si>
  <si>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</si>
  <si>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</si>
  <si>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</si>
  <si>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</si>
  <si>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</si>
  <si>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</si>
  <si>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</si>
  <si>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</si>
  <si>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</si>
  <si>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</si>
  <si>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</si>
  <si>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</si>
  <si>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</si>
  <si>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</si>
  <si>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</si>
  <si>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</si>
  <si>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</si>
  <si>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</si>
  <si>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</si>
  <si>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</si>
  <si>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</si>
  <si>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</si>
  <si>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</si>
  <si>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</si>
  <si>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</si>
  <si>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</si>
  <si>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</si>
  <si>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</si>
  <si>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</si>
  <si>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</si>
  <si>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</si>
  <si>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</si>
  <si>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</si>
  <si>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</si>
  <si>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</si>
  <si>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</si>
  <si>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</si>
  <si>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</si>
  <si>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</si>
  <si>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</si>
  <si>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</si>
  <si>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</si>
  <si>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</si>
  <si>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</si>
  <si>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</si>
  <si>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</si>
  <si>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</si>
  <si>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</si>
  <si>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</si>
  <si>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</si>
  <si>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</si>
  <si>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</si>
  <si>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</si>
  <si>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</si>
  <si>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</si>
  <si>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</si>
  <si>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</si>
  <si>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</si>
  <si>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</si>
  <si>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</si>
  <si>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</si>
  <si>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</si>
  <si>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</si>
  <si>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</si>
  <si>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</si>
  <si>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</si>
  <si>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</si>
  <si>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</si>
  <si>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</si>
  <si>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</si>
  <si>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</si>
  <si>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</si>
  <si>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</si>
  <si>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</si>
  <si>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</si>
  <si>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</si>
  <si>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</si>
  <si>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</si>
  <si>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</si>
  <si>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</si>
  <si>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</si>
  <si>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</si>
  <si>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</si>
  <si>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</si>
  <si>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</si>
  <si>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</si>
  <si>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</si>
  <si>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</si>
  <si>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</si>
  <si>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</si>
  <si>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</si>
  <si>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</si>
  <si>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</si>
  <si>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</si>
  <si>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</si>
  <si>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</si>
  <si>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</si>
  <si>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</si>
  <si>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</si>
  <si>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</si>
  <si>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</si>
  <si>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</si>
  <si>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</si>
  <si>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</si>
  <si>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</si>
  <si>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</si>
  <si>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</si>
  <si>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</si>
  <si>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</si>
  <si>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</si>
  <si>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</si>
  <si>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</si>
  <si>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</si>
  <si>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</si>
  <si>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</si>
  <si>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</si>
  <si>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</si>
  <si>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</si>
  <si>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</si>
  <si>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</si>
  <si>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</si>
  <si>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</si>
  <si>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</si>
  <si>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</si>
  <si>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</si>
  <si>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</si>
  <si>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</si>
  <si>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</si>
  <si>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</si>
  <si>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</si>
  <si>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</si>
  <si>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</si>
  <si>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</si>
  <si>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</si>
  <si>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</si>
  <si>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</si>
  <si>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</si>
  <si>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</si>
  <si>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</si>
  <si>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</si>
  <si>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</si>
  <si>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</si>
  <si>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</si>
  <si>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</si>
  <si>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</si>
  <si>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</si>
  <si>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</si>
  <si>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</si>
  <si>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</si>
  <si>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</si>
  <si>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</si>
  <si>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</si>
  <si>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</si>
  <si>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</si>
  <si>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</si>
  <si>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</si>
  <si>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</si>
  <si>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</si>
  <si>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</si>
  <si>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</si>
  <si>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</si>
  <si>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</si>
  <si>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</si>
  <si>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</si>
  <si>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</si>
  <si>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</si>
  <si>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</si>
  <si>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</si>
  <si>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</si>
  <si>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</si>
  <si>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</si>
  <si>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</si>
  <si>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</si>
  <si>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</si>
  <si>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</si>
  <si>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</si>
  <si>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</si>
  <si>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</si>
  <si>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</si>
  <si>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</si>
  <si>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</si>
  <si>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</si>
  <si>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</si>
  <si>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</si>
  <si>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</si>
  <si>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</si>
  <si>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</si>
  <si>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</si>
  <si>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</si>
  <si>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</si>
  <si>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</si>
  <si>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</si>
  <si>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</si>
  <si>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</si>
  <si>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</si>
  <si>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</si>
  <si>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</si>
  <si>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</si>
  <si>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</si>
  <si>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</si>
  <si>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</si>
  <si>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</si>
  <si>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</si>
  <si>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</si>
  <si>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</si>
  <si>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</si>
  <si>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</si>
  <si>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</si>
  <si>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</si>
  <si>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</si>
  <si>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</si>
  <si>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</si>
  <si>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</si>
  <si>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</si>
  <si>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</si>
  <si>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</si>
  <si>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</si>
  <si>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</si>
  <si>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</si>
  <si>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</si>
  <si>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</si>
  <si>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</si>
  <si>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</si>
  <si>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</si>
  <si>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</si>
  <si>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</si>
  <si>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</si>
  <si>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</si>
  <si>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</si>
  <si>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</si>
  <si>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</si>
  <si>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</si>
  <si>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</si>
  <si>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</si>
  <si>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</si>
  <si>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</si>
  <si>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</si>
  <si>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</si>
  <si>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</si>
  <si>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</si>
  <si>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</si>
  <si>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</si>
  <si>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</si>
  <si>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</si>
  <si>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</si>
  <si>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</si>
  <si>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</si>
  <si>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</si>
  <si>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</si>
  <si>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</si>
  <si>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</si>
  <si>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</si>
  <si>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</si>
  <si>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</si>
  <si>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</si>
  <si>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</si>
  <si>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</si>
  <si>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</si>
  <si>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</si>
  <si>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</si>
  <si>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</si>
  <si>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</si>
  <si>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</si>
  <si>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</si>
  <si>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</si>
  <si>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</si>
  <si>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</si>
  <si>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</si>
  <si>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</si>
  <si>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</si>
  <si>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</si>
  <si>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</si>
  <si>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</si>
  <si>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</si>
  <si>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</si>
  <si>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</si>
  <si>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</si>
  <si>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</si>
  <si>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</si>
  <si>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</si>
  <si>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</si>
  <si>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</si>
  <si>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</si>
  <si>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</si>
  <si>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</si>
  <si>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</si>
  <si>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</si>
  <si>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</si>
  <si>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</si>
  <si>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</si>
  <si>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</si>
  <si>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</si>
  <si>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</si>
  <si>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</si>
  <si>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</si>
  <si>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</si>
  <si>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</si>
  <si>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</si>
  <si>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</si>
  <si>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</si>
  <si>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</si>
  <si>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</si>
  <si>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</si>
  <si>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</si>
  <si>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</si>
  <si>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</si>
  <si>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</si>
  <si>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</si>
  <si>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</si>
  <si>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</si>
  <si>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</si>
  <si>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</si>
  <si>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</si>
  <si>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</si>
  <si>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</si>
  <si>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</si>
  <si>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</si>
  <si>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</si>
  <si>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</si>
  <si>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</si>
  <si>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</si>
  <si>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</si>
  <si>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</si>
  <si>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</si>
  <si>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</si>
  <si>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</si>
  <si>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</si>
  <si>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</si>
  <si>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</si>
  <si>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</si>
  <si>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</si>
  <si>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</si>
  <si>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</si>
  <si>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</si>
  <si>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</si>
  <si>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</si>
  <si>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</si>
  <si>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</si>
  <si>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</si>
  <si>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</si>
  <si>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</si>
  <si>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</si>
  <si>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</si>
  <si>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</si>
  <si>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</si>
  <si>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</si>
  <si>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</si>
  <si>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</si>
  <si>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</si>
  <si>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</si>
  <si>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</si>
  <si>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</si>
  <si>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</si>
  <si>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</si>
  <si>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</si>
  <si>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</si>
  <si>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</si>
  <si>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</si>
  <si>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</si>
  <si>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</si>
  <si>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</si>
  <si>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</si>
  <si>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</si>
  <si>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</si>
  <si>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</si>
  <si>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</si>
  <si>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</si>
  <si>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</si>
  <si>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</si>
  <si>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</si>
  <si>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</si>
  <si>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</si>
  <si>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</si>
  <si>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</si>
  <si>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</si>
  <si>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</si>
  <si>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</si>
  <si>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</si>
  <si>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</si>
  <si>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</si>
  <si>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</si>
  <si>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</si>
  <si>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</si>
  <si>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</si>
  <si>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</si>
  <si>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</si>
  <si>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</si>
  <si>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</si>
  <si>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</si>
  <si>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</si>
  <si>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</si>
  <si>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</si>
  <si>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</si>
  <si>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</si>
  <si>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</si>
  <si>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</si>
  <si>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</si>
  <si>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</si>
  <si>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</si>
  <si>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</si>
  <si>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</si>
  <si>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</si>
  <si>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</si>
  <si>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</si>
  <si>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</si>
  <si>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</si>
  <si>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</si>
  <si>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</si>
  <si>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</si>
  <si>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</si>
  <si>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</si>
  <si>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</si>
  <si>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</si>
  <si>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</si>
  <si>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</si>
  <si>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</si>
  <si>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</si>
  <si>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</si>
  <si>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</si>
  <si>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</si>
  <si>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</si>
  <si>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</si>
  <si>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</si>
  <si>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</si>
  <si>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</si>
  <si>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</si>
  <si>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</si>
  <si>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</si>
  <si>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</si>
  <si>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</si>
  <si>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</si>
  <si>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</si>
  <si>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</si>
  <si>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</si>
  <si>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</si>
  <si>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</si>
  <si>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</si>
  <si>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</si>
  <si>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</si>
  <si>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</si>
  <si>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</si>
  <si>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</si>
  <si>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</si>
  <si>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</si>
  <si>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</si>
  <si>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</si>
  <si>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</si>
  <si>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</si>
  <si>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</si>
  <si>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</si>
  <si>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</si>
  <si>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</si>
  <si>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</si>
  <si>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</si>
  <si>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</si>
  <si>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</si>
  <si>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</si>
  <si>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</si>
  <si>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</si>
  <si>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</si>
  <si>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</si>
  <si>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</si>
  <si>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</si>
  <si>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</si>
  <si>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</si>
  <si>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</si>
  <si>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</si>
  <si>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</si>
  <si>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</si>
  <si>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</si>
  <si>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</si>
  <si>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</si>
  <si>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</si>
  <si>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</si>
  <si>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</si>
  <si>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</si>
  <si>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</si>
  <si>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</si>
  <si>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</si>
  <si>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</si>
  <si>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</si>
  <si>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</si>
  <si>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</si>
  <si>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</si>
  <si>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</si>
  <si>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</si>
  <si>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</si>
  <si>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</si>
  <si>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</si>
  <si>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</si>
  <si>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</si>
  <si>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</si>
  <si>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</si>
  <si>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</si>
  <si>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</si>
  <si>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</si>
  <si>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</si>
  <si>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</si>
  <si>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</si>
  <si>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</si>
  <si>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</si>
  <si>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</si>
  <si>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</si>
  <si>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</si>
  <si>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</si>
  <si>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</si>
  <si>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</si>
  <si>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</si>
  <si>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</si>
  <si>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</si>
  <si>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</si>
  <si>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</si>
  <si>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</si>
  <si>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</si>
  <si>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</si>
  <si>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</si>
  <si>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</si>
  <si>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</si>
  <si>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</si>
  <si>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</si>
  <si>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</si>
  <si>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</si>
  <si>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</si>
  <si>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</si>
  <si>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</si>
  <si>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</si>
  <si>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</si>
  <si>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</si>
  <si>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</si>
  <si>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</si>
  <si>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</si>
  <si>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</si>
  <si>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</si>
  <si>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</si>
  <si>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</si>
  <si>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</si>
  <si>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</si>
  <si>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</si>
  <si>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</si>
  <si>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</si>
  <si>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</si>
  <si>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</si>
  <si>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</si>
  <si>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</si>
  <si>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</si>
  <si>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</si>
  <si>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</si>
  <si>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</si>
  <si>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</si>
  <si>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</si>
  <si>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</si>
  <si>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</si>
  <si>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</si>
  <si>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</si>
  <si>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</si>
  <si>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</si>
  <si>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</si>
  <si>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</si>
  <si>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</si>
  <si>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</si>
  <si>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</si>
  <si>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</si>
  <si>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</si>
  <si>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</si>
  <si>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</si>
  <si>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</si>
  <si>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</si>
  <si>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</si>
  <si>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</si>
  <si>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</si>
  <si>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</si>
  <si>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</si>
  <si>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</si>
  <si>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</si>
  <si>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</si>
  <si>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</si>
  <si>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</si>
  <si>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</si>
  <si>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</si>
  <si>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</si>
  <si>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</si>
  <si>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</si>
  <si>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</si>
  <si>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</si>
  <si>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</si>
  <si>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</si>
  <si>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</si>
  <si>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</si>
  <si>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</si>
  <si>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</si>
  <si>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</si>
  <si>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</si>
  <si>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</si>
  <si>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</si>
  <si>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</si>
  <si>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</si>
  <si>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</si>
  <si>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</si>
  <si>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</si>
  <si>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</si>
  <si>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</si>
  <si>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</si>
  <si>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</si>
  <si>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</si>
  <si>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</si>
  <si>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</si>
  <si>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</si>
  <si>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</si>
  <si>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</si>
  <si>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</si>
  <si>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</si>
  <si>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</si>
  <si>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</si>
  <si>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</si>
  <si>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</si>
  <si>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</si>
  <si>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</si>
  <si>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</si>
  <si>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</si>
  <si>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</si>
  <si>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</si>
  <si>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</si>
  <si>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</si>
  <si>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</si>
  <si>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</si>
  <si>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</si>
  <si>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</si>
  <si>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</si>
  <si>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</si>
  <si>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</si>
  <si>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</si>
  <si>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</si>
  <si>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</si>
  <si>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</si>
  <si>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</si>
  <si>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</si>
  <si>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</si>
  <si>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</si>
  <si>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</si>
  <si>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</si>
  <si>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</si>
  <si>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</si>
  <si>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</si>
  <si>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</si>
  <si>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</si>
  <si>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</si>
  <si>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</si>
  <si>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</si>
  <si>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</si>
  <si>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</si>
  <si>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</si>
  <si>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</si>
  <si>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</si>
  <si>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</si>
  <si>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</si>
  <si>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</si>
  <si>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</si>
  <si>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</si>
  <si>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</si>
  <si>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</si>
  <si>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</si>
  <si>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</si>
  <si>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</si>
  <si>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</si>
  <si>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</si>
  <si>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</si>
  <si>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</si>
  <si>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</si>
  <si>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</si>
  <si>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</si>
  <si>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</si>
  <si>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</si>
  <si>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</si>
  <si>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</si>
  <si>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</si>
  <si>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</si>
  <si>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</si>
  <si>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</si>
  <si>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</si>
  <si>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</si>
  <si>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</si>
  <si>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</si>
  <si>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</si>
  <si>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</si>
  <si>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</si>
  <si>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</si>
  <si>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</si>
  <si>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</si>
  <si>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</si>
  <si>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</si>
  <si>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</si>
  <si>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</si>
  <si>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</si>
  <si>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</si>
  <si>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</si>
  <si>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</si>
  <si>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</si>
  <si>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</si>
  <si>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</si>
  <si>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</si>
  <si>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</si>
  <si>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</si>
  <si>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</si>
  <si>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</si>
  <si>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</si>
  <si>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</si>
  <si>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</si>
  <si>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</si>
  <si>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</si>
  <si>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</si>
  <si>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</si>
  <si>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</si>
  <si>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</si>
  <si>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</si>
  <si>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</si>
  <si>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</si>
  <si>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</si>
  <si>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</si>
  <si>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</si>
  <si>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</si>
  <si>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</si>
  <si>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</si>
  <si>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</si>
  <si>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</si>
  <si>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</si>
  <si>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</si>
  <si>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</si>
  <si>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</si>
  <si>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</si>
  <si>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</si>
  <si>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</si>
  <si>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</si>
  <si>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</si>
  <si>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</si>
  <si>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</si>
  <si>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</si>
  <si>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</si>
  <si>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</si>
  <si>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</si>
  <si>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</si>
  <si>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</si>
  <si>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</si>
  <si>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</si>
  <si>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</si>
  <si>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</si>
  <si>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</si>
  <si>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</si>
  <si>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</si>
  <si>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</si>
  <si>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</si>
  <si>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</si>
  <si>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</si>
  <si>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</si>
  <si>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</si>
  <si>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</si>
  <si>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</si>
  <si>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</si>
  <si>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</si>
  <si>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</si>
  <si>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</si>
  <si>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</si>
  <si>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</si>
  <si>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</si>
  <si>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</si>
  <si>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</si>
  <si>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</si>
  <si>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</si>
  <si>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</si>
  <si>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</si>
  <si>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</si>
  <si>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</si>
  <si>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</si>
  <si>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</si>
  <si>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</si>
  <si>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</si>
  <si>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</si>
  <si>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</si>
  <si>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</si>
  <si>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</si>
  <si>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</si>
  <si>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</si>
  <si>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</si>
  <si>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</si>
  <si>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</si>
  <si>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</si>
  <si>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</si>
  <si>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</si>
  <si>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</si>
  <si>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</si>
  <si>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</si>
  <si>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</si>
  <si>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</si>
  <si>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</si>
  <si>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</si>
  <si>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</si>
  <si>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</si>
  <si>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</si>
  <si>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</si>
  <si>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</si>
  <si>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</si>
  <si>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</si>
  <si>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</si>
  <si>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</si>
  <si>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</si>
  <si>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</si>
  <si>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</si>
  <si>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</si>
  <si>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</si>
  <si>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</si>
  <si>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</si>
  <si>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</si>
  <si>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</si>
  <si>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</si>
  <si>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</si>
  <si>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</si>
  <si>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</si>
  <si>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</si>
  <si>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</si>
  <si>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</si>
  <si>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</si>
  <si>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</si>
  <si>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</si>
  <si>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</si>
  <si>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</si>
  <si>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</si>
  <si>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</si>
  <si>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</si>
  <si>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</si>
  <si>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</si>
  <si>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</si>
  <si>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</si>
  <si>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</si>
  <si>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</si>
  <si>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</si>
  <si>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</si>
  <si>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</si>
  <si>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</si>
  <si>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</si>
  <si>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</si>
  <si>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</si>
  <si>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</si>
  <si>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</si>
  <si>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</si>
  <si>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</si>
  <si>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</si>
  <si>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</si>
  <si>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</si>
  <si>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</si>
  <si>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</si>
  <si>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</si>
  <si>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</si>
  <si>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</si>
  <si>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</si>
  <si>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</si>
  <si>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</si>
  <si>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</si>
  <si>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</si>
  <si>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</si>
  <si>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</si>
  <si>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</si>
  <si>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</si>
  <si>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</si>
  <si>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</si>
  <si>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</si>
  <si>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</si>
  <si>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</si>
  <si>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</si>
  <si>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</si>
  <si>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</si>
  <si>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</si>
  <si>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</si>
  <si>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</si>
  <si>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</si>
  <si>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</si>
  <si>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</si>
  <si>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</si>
  <si>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</si>
  <si>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</si>
  <si>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</si>
  <si>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</si>
  <si>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</si>
  <si>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</si>
  <si>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</si>
  <si>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</si>
  <si>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</si>
  <si>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</si>
  <si>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</si>
  <si>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</si>
  <si>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</si>
  <si>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</si>
  <si>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</si>
  <si>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</si>
  <si>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</si>
  <si>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</si>
  <si>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</si>
  <si>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</si>
  <si>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</si>
  <si>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</si>
  <si>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</si>
  <si>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</si>
  <si>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</si>
  <si>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</si>
  <si>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</si>
  <si>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</si>
  <si>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</si>
  <si>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</si>
  <si>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</si>
  <si>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</si>
  <si>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</si>
  <si>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</si>
  <si>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</si>
  <si>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</si>
  <si>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</si>
  <si>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</si>
  <si>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</si>
  <si>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</si>
  <si>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</si>
  <si>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</si>
  <si>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</si>
  <si>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</si>
  <si>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</si>
  <si>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</si>
  <si>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</si>
  <si>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</si>
  <si>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</si>
  <si>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</si>
  <si>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</si>
  <si>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</si>
  <si>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</si>
  <si>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</si>
  <si>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</si>
  <si>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</si>
  <si>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</si>
  <si>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</si>
  <si>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</si>
  <si>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</si>
  <si>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</si>
  <si>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</si>
  <si>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</si>
  <si>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</si>
  <si>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</si>
  <si>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</si>
  <si>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</si>
  <si>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</si>
  <si>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</si>
  <si>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</si>
  <si>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</si>
  <si>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</si>
  <si>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</si>
  <si>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</si>
  <si>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</si>
  <si>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</si>
  <si>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</si>
  <si>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</si>
  <si>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</si>
  <si>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</si>
  <si>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</si>
  <si>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</si>
  <si>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</si>
  <si>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</si>
  <si>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</si>
  <si>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</si>
  <si>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</si>
  <si>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</si>
  <si>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</si>
  <si>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</si>
  <si>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</si>
  <si>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</si>
  <si>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</si>
  <si>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</si>
  <si>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</si>
  <si>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</si>
  <si>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</si>
  <si>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</si>
  <si>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</si>
  <si>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</si>
  <si>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</si>
  <si>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</si>
  <si>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</si>
  <si>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</si>
  <si>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</si>
  <si>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</si>
  <si>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</si>
  <si>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</si>
  <si>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</si>
  <si>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</si>
  <si>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</si>
  <si>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</si>
  <si>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</si>
  <si>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</si>
  <si>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</si>
  <si>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</si>
  <si>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</si>
  <si>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</si>
  <si>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</si>
  <si>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</si>
  <si>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</si>
  <si>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</si>
  <si>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</si>
  <si>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</si>
  <si>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</si>
  <si>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</si>
  <si>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</si>
  <si>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</si>
  <si>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</si>
  <si>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</si>
  <si>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</si>
  <si>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</si>
  <si>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</si>
  <si>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</si>
  <si>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</si>
  <si>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</si>
  <si>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</si>
  <si>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</si>
  <si>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</si>
  <si>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</si>
  <si>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</si>
  <si>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</si>
  <si>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</si>
  <si>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</si>
  <si>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</si>
  <si>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</si>
  <si>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</si>
  <si>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</si>
  <si>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</si>
  <si>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</si>
  <si>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</si>
  <si>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</si>
  <si>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</si>
  <si>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</si>
  <si>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</si>
  <si>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</si>
  <si>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</si>
  <si>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</si>
  <si>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</si>
  <si>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</si>
  <si>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</si>
  <si>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</si>
  <si>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</si>
  <si>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</si>
  <si>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</si>
  <si>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</si>
  <si>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</si>
  <si>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</si>
  <si>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</si>
  <si>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</si>
  <si>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</si>
  <si>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</si>
  <si>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</si>
  <si>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</si>
  <si>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</si>
  <si>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</si>
  <si>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</si>
  <si>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</si>
  <si>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</si>
  <si>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</si>
  <si>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</si>
  <si>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</si>
  <si>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</si>
  <si>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</si>
  <si>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</si>
  <si>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</si>
  <si>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</si>
  <si>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</si>
  <si>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</si>
  <si>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</si>
  <si>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</si>
  <si>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</si>
  <si>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</si>
  <si>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</si>
  <si>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</si>
  <si>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</si>
  <si>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</si>
  <si>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</si>
  <si>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</si>
  <si>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</si>
  <si>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</si>
  <si>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</si>
  <si>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</si>
  <si>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</si>
  <si>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</si>
  <si>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</si>
  <si>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</si>
  <si>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</si>
  <si>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</si>
  <si>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</si>
  <si>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</si>
  <si>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</si>
  <si>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</si>
  <si>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</si>
  <si>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</si>
  <si>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</si>
  <si>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</si>
  <si>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</si>
  <si>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</si>
  <si>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</si>
  <si>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</si>
  <si>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</si>
  <si>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</si>
  <si>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</si>
  <si>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</si>
  <si>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</si>
  <si>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</si>
  <si>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</si>
  <si>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</si>
  <si>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</si>
  <si>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</si>
  <si>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</si>
  <si>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</si>
  <si>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</si>
  <si>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</si>
  <si>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</si>
  <si>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</si>
  <si>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</si>
  <si>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</si>
  <si>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</si>
  <si>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</si>
  <si>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</si>
  <si>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</si>
  <si>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</si>
  <si>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</si>
  <si>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</si>
  <si>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</si>
  <si>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</si>
  <si>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</si>
  <si>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</si>
  <si>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</si>
  <si>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</si>
  <si>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</si>
  <si>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</si>
  <si>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</si>
  <si>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</si>
  <si>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</si>
  <si>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</si>
  <si>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</si>
  <si>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</si>
  <si>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</si>
  <si>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</si>
  <si>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</si>
  <si>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</si>
  <si>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</si>
  <si>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</si>
  <si>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</si>
  <si>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</si>
  <si>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</si>
  <si>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</si>
  <si>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</si>
  <si>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</si>
  <si>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</si>
  <si>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</si>
  <si>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</si>
  <si>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</si>
  <si>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</si>
  <si>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</si>
  <si>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</si>
  <si>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</si>
  <si>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</si>
  <si>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</si>
  <si>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</si>
  <si>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</si>
  <si>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</si>
  <si>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</si>
  <si>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</si>
  <si>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</si>
  <si>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</si>
  <si>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</si>
  <si>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</si>
  <si>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</si>
  <si>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</si>
  <si>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</si>
  <si>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</si>
  <si>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</si>
  <si>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</si>
  <si>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</si>
  <si>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</si>
  <si>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</si>
  <si>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</si>
  <si>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</si>
  <si>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</si>
  <si>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</si>
  <si>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</si>
  <si>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</si>
  <si>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</si>
  <si>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</si>
  <si>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</si>
  <si>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</si>
  <si>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</si>
  <si>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</si>
  <si>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</si>
  <si>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</si>
  <si>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</si>
  <si>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</si>
  <si>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</si>
  <si>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</si>
  <si>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</si>
  <si>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</si>
  <si>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</si>
  <si>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</si>
  <si>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</si>
  <si>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</si>
  <si>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</si>
  <si>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</si>
  <si>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</si>
  <si>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</si>
  <si>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</si>
  <si>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</si>
  <si>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</si>
  <si>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</si>
  <si>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</si>
  <si>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</si>
  <si>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</si>
  <si>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</si>
  <si>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</si>
  <si>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</si>
  <si>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</si>
  <si>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</si>
  <si>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</si>
  <si>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</si>
  <si>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</si>
  <si>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</si>
  <si>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</si>
  <si>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</si>
  <si>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</si>
  <si>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</si>
  <si>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</si>
  <si>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</si>
  <si>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</si>
  <si>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</si>
  <si>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</si>
  <si>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</si>
  <si>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</si>
  <si>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</si>
  <si>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</si>
  <si>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</si>
  <si>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</si>
  <si>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</si>
  <si>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</si>
  <si>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</si>
  <si>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</si>
  <si>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</si>
  <si>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</si>
  <si>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</si>
  <si>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</si>
  <si>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</si>
  <si>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</si>
  <si>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</si>
  <si>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</si>
  <si>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</si>
  <si>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</si>
  <si>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</si>
  <si>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</si>
  <si>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</si>
  <si>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</si>
  <si>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</si>
  <si>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</si>
  <si>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</si>
  <si>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</si>
  <si>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</si>
  <si>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</si>
  <si>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</si>
  <si>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</si>
  <si>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</si>
  <si>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</si>
  <si>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</si>
  <si>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</si>
  <si>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</si>
  <si>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</si>
  <si>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</si>
  <si>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</si>
  <si>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</si>
  <si>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</si>
  <si>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</si>
  <si>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</si>
  <si>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</si>
  <si>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</si>
  <si>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</si>
  <si>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</si>
  <si>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</si>
  <si>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</si>
  <si>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</si>
  <si>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</si>
  <si>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</si>
  <si>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</si>
  <si>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</si>
  <si>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</si>
  <si>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</si>
  <si>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</si>
  <si>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</si>
  <si>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</si>
  <si>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</si>
  <si>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</si>
  <si>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</si>
  <si>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</si>
  <si>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</si>
  <si>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</si>
  <si>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</si>
  <si>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</si>
  <si>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</si>
  <si>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</si>
  <si>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</si>
  <si>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</si>
  <si>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</si>
  <si>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</si>
  <si>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</si>
  <si>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</si>
  <si>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</si>
  <si>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</si>
  <si>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</si>
  <si>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</si>
  <si>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</si>
  <si>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</si>
  <si>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</si>
  <si>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</si>
  <si>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</si>
  <si>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</si>
  <si>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</si>
  <si>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</si>
  <si>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</si>
  <si>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</si>
  <si>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</si>
  <si>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</si>
  <si>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</si>
  <si>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</si>
  <si>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</si>
  <si>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</si>
  <si>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</si>
  <si>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</si>
  <si>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</si>
  <si>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</si>
  <si>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</si>
  <si>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</si>
  <si>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</si>
  <si>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</si>
  <si>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</si>
  <si>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</si>
  <si>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</si>
  <si>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</si>
  <si>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</si>
  <si>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</si>
  <si>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</si>
  <si>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</si>
  <si>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</si>
  <si>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</si>
  <si>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</si>
  <si>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</si>
  <si>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</si>
  <si>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</si>
  <si>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</si>
  <si>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</si>
  <si>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</si>
  <si>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</si>
  <si>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</si>
  <si>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</si>
  <si>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</si>
  <si>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</si>
  <si>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</si>
  <si>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</si>
  <si>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</si>
  <si>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</si>
  <si>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</si>
  <si>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</si>
  <si>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</si>
  <si>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</si>
  <si>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</si>
  <si>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</si>
  <si>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</si>
  <si>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</si>
  <si>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</si>
  <si>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</si>
  <si>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</si>
  <si>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</si>
  <si>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</si>
  <si>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</si>
  <si>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</si>
  <si>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</si>
  <si>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</si>
  <si>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</si>
  <si>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</si>
  <si>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</si>
  <si>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</si>
  <si>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</si>
  <si>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</si>
  <si>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</si>
  <si>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</si>
  <si>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</si>
  <si>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</si>
  <si>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</si>
  <si>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</si>
  <si>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</si>
  <si>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</si>
  <si>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</si>
  <si>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</si>
  <si>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</si>
  <si>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</si>
  <si>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</si>
  <si>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</si>
  <si>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</si>
  <si>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</si>
  <si>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</si>
  <si>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</si>
  <si>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</si>
  <si>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</si>
  <si>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</si>
  <si>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</si>
  <si>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</si>
  <si>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</si>
  <si>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</si>
  <si>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</si>
  <si>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</si>
  <si>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</si>
  <si>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</si>
  <si>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</si>
  <si>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</si>
  <si>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</si>
  <si>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</si>
  <si>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</si>
  <si>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</si>
  <si>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</si>
  <si>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</si>
  <si>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</si>
  <si>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</si>
  <si>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</si>
  <si>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</si>
  <si>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</si>
  <si>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</si>
  <si>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</si>
  <si>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</si>
  <si>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</si>
  <si>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</si>
  <si>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</si>
  <si>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</si>
  <si>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</si>
  <si>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</si>
  <si>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</si>
  <si>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</si>
  <si>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</si>
  <si>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</si>
  <si>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</si>
  <si>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</si>
  <si>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</si>
  <si>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</si>
  <si>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</si>
  <si>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</si>
  <si>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</si>
  <si>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</si>
  <si>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</si>
  <si>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</si>
  <si>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</si>
  <si>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</si>
  <si>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</si>
  <si>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</si>
  <si>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</si>
  <si>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</si>
  <si>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</si>
  <si>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</si>
  <si>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</si>
  <si>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</si>
  <si>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</si>
  <si>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</si>
  <si>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</si>
  <si>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</si>
  <si>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</si>
  <si>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</si>
  <si>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</si>
  <si>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</si>
  <si>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</si>
  <si>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</si>
  <si>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</si>
  <si>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</si>
  <si>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</si>
  <si>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</si>
  <si>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</si>
  <si>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</si>
  <si>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</si>
  <si>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</si>
  <si>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</si>
  <si>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</si>
  <si>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</si>
  <si>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</si>
  <si>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</si>
  <si>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</si>
  <si>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</si>
  <si>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</si>
  <si>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</si>
  <si>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</si>
  <si>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</si>
  <si>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</si>
  <si>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</si>
  <si>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</si>
  <si>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</si>
  <si>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</si>
  <si>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</si>
  <si>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</si>
  <si>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</si>
  <si>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</si>
  <si>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</si>
  <si>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</si>
  <si>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</si>
  <si>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</si>
  <si>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</si>
  <si>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</si>
  <si>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</si>
  <si>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</si>
  <si>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</si>
  <si>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</si>
  <si>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</si>
  <si>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</si>
  <si>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</si>
  <si>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</si>
  <si>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</si>
  <si>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</si>
  <si>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</si>
  <si>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</si>
  <si>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</si>
  <si>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</si>
  <si>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</si>
  <si>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</si>
  <si>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</si>
  <si>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</si>
  <si>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</si>
  <si>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</si>
  <si>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</si>
  <si>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</si>
  <si>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</si>
  <si>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</si>
  <si>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</si>
  <si>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</si>
  <si>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</si>
  <si>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</si>
  <si>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</si>
  <si>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</si>
  <si>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</si>
  <si>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</si>
  <si>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</si>
  <si>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</si>
  <si>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</si>
  <si>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</si>
  <si>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</si>
  <si>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</si>
  <si>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</si>
  <si>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</si>
  <si>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</si>
  <si>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</si>
  <si>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</si>
  <si>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</si>
  <si>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</si>
  <si>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</si>
  <si>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</si>
  <si>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</si>
  <si>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</si>
  <si>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</si>
  <si>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</si>
  <si>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</si>
  <si>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</si>
  <si>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</si>
  <si>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</si>
  <si>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</si>
  <si>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</si>
  <si>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</si>
  <si>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</si>
  <si>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</si>
  <si>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</si>
  <si>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</si>
  <si>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</si>
  <si>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</si>
  <si>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</si>
  <si>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</si>
  <si>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</si>
  <si>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</si>
  <si>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</si>
  <si>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</si>
  <si>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</si>
  <si>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</si>
  <si>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</si>
  <si>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</si>
  <si>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</si>
  <si>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</si>
  <si>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</si>
  <si>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</si>
  <si>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</si>
  <si>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</si>
  <si>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</si>
  <si>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</si>
  <si>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</si>
  <si>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</si>
  <si>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</si>
  <si>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</si>
  <si>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</si>
  <si>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</si>
  <si>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</si>
  <si>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</si>
  <si>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</si>
  <si>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</si>
  <si>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</si>
  <si>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</si>
  <si>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</si>
  <si>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</si>
  <si>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</si>
  <si>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</si>
  <si>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</si>
  <si>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</si>
  <si>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</si>
  <si>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</si>
  <si>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</si>
  <si>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</si>
  <si>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</si>
  <si>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</si>
  <si>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</si>
  <si>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</si>
  <si>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</si>
  <si>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</si>
  <si>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</si>
  <si>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</si>
  <si>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</si>
  <si>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</si>
  <si>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</si>
  <si>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</si>
  <si>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</si>
  <si>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</si>
  <si>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</si>
  <si>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</si>
  <si>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</si>
  <si>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</si>
  <si>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</si>
  <si>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</si>
  <si>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</si>
  <si>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</si>
  <si>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</si>
  <si>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</si>
  <si>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</si>
  <si>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</si>
  <si>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</si>
  <si>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</si>
  <si>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</si>
  <si>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</si>
  <si>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</si>
  <si>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</si>
  <si>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</si>
  <si>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</si>
  <si>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</si>
  <si>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</si>
  <si>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</si>
  <si>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</si>
  <si>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</si>
  <si>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</si>
  <si>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</si>
  <si>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</si>
  <si>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</si>
  <si>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</si>
  <si>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</si>
  <si>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</si>
  <si>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</si>
  <si>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</si>
  <si>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</si>
  <si>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</si>
  <si>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</si>
  <si>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</si>
  <si>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</si>
  <si>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</si>
  <si>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</si>
  <si>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</si>
  <si>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</si>
  <si>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</si>
  <si>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</si>
  <si>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</si>
  <si>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</si>
  <si>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</si>
  <si>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</si>
  <si>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</si>
  <si>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</si>
  <si>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</si>
  <si>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</si>
  <si>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</si>
  <si>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</si>
  <si>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</si>
  <si>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</si>
  <si>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</si>
  <si>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</si>
  <si>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</si>
  <si>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</si>
  <si>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</si>
  <si>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</si>
  <si>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</si>
  <si>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</si>
  <si>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</si>
  <si>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</si>
  <si>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</si>
  <si>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</si>
  <si>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</si>
  <si>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</si>
  <si>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</si>
  <si>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</si>
  <si>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</si>
  <si>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</si>
  <si>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</si>
  <si>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</si>
  <si>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</si>
  <si>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</si>
  <si>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</si>
  <si>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</si>
  <si>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</si>
  <si>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</si>
  <si>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</si>
  <si>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</si>
  <si>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</si>
  <si>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</si>
  <si>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</si>
  <si>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</si>
  <si>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</si>
  <si>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</si>
  <si>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</si>
  <si>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</si>
  <si>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</si>
  <si>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</si>
  <si>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</si>
  <si>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</si>
  <si>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</si>
  <si>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</si>
  <si>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</si>
  <si>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</si>
  <si>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</si>
  <si>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</si>
  <si>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</si>
  <si>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</si>
  <si>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</si>
  <si>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</si>
  <si>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</si>
  <si>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</si>
  <si>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</si>
  <si>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</si>
  <si>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</si>
  <si>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</si>
  <si>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</si>
  <si>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</si>
  <si>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</si>
  <si>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</si>
  <si>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</si>
  <si>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</si>
  <si>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</si>
  <si>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</si>
  <si>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</si>
  <si>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</si>
  <si>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</si>
  <si>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</si>
  <si>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</si>
  <si>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</si>
  <si>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</si>
  <si>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</si>
  <si>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</si>
  <si>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</si>
  <si>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</si>
  <si>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</si>
  <si>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</si>
  <si>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</si>
  <si>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</si>
  <si>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</si>
  <si>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</si>
  <si>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</si>
  <si>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</si>
  <si>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</si>
  <si>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</si>
  <si>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</si>
  <si>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</si>
  <si>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</si>
  <si>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</si>
  <si>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</si>
  <si>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</si>
  <si>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</si>
  <si>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</si>
  <si>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</si>
  <si>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</si>
  <si>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</si>
  <si>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</si>
  <si>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</si>
  <si>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</si>
  <si>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</si>
  <si>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</si>
  <si>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</si>
  <si>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</si>
  <si>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</si>
  <si>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</si>
  <si>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</si>
  <si>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</si>
  <si>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</si>
  <si>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</si>
  <si>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</si>
  <si>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</si>
  <si>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</si>
  <si>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</si>
  <si>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</si>
  <si>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</si>
  <si>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</si>
  <si>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</si>
  <si>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</si>
  <si>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</si>
  <si>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</si>
  <si>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</si>
  <si>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</si>
  <si>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</si>
  <si>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</si>
  <si>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</si>
  <si>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</si>
  <si>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</si>
  <si>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</si>
  <si>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</si>
  <si>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</si>
  <si>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</si>
  <si>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</si>
  <si>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</si>
  <si>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</si>
  <si>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</si>
  <si>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</si>
  <si>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</si>
  <si>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</si>
  <si>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</si>
  <si>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</si>
  <si>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</si>
  <si>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</si>
  <si>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</si>
  <si>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</si>
  <si>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</si>
  <si>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</si>
  <si>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</si>
  <si>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</si>
  <si>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</si>
  <si>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</si>
  <si>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</si>
  <si>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</si>
  <si>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</si>
  <si>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</si>
  <si>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</si>
  <si>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</si>
  <si>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</si>
  <si>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</si>
  <si>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</si>
  <si>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</si>
  <si>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</si>
  <si>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</si>
  <si>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</si>
  <si>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</si>
  <si>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</si>
  <si>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</si>
  <si>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</si>
  <si>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</si>
  <si>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</si>
  <si>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</si>
  <si>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</si>
  <si>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</si>
  <si>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</si>
  <si>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</si>
  <si>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</si>
  <si>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</si>
  <si>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</si>
  <si>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</si>
  <si>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</si>
  <si>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</si>
  <si>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</si>
  <si>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</si>
  <si>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</si>
  <si>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</si>
  <si>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</si>
  <si>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</si>
  <si>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</si>
  <si>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</si>
  <si>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</si>
  <si>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</si>
  <si>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</si>
  <si>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</si>
  <si>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</si>
  <si>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</si>
  <si>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</si>
  <si>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</si>
  <si>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</si>
  <si>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</si>
  <si>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</si>
  <si>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</si>
  <si>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</si>
  <si>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</si>
  <si>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</si>
  <si>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</si>
  <si>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</si>
  <si>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</si>
  <si>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</si>
  <si>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</si>
  <si>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</si>
  <si>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</si>
  <si>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</si>
  <si>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</si>
  <si>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</si>
  <si>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</si>
  <si>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</si>
  <si>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</si>
  <si>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</si>
  <si>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</si>
  <si>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</si>
  <si>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</si>
  <si>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</si>
  <si>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</si>
  <si>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</si>
  <si>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</si>
  <si>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</si>
  <si>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</si>
  <si>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</si>
  <si>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</si>
  <si>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</si>
  <si>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</si>
  <si>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</si>
  <si>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</si>
  <si>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</si>
  <si>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</si>
  <si>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</si>
  <si>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</si>
  <si>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</si>
  <si>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</si>
  <si>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</si>
  <si>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</si>
  <si>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</si>
  <si>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</si>
  <si>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</si>
  <si>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</si>
  <si>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</si>
  <si>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</si>
  <si>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</si>
  <si>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</si>
  <si>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</si>
  <si>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</si>
  <si>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</si>
  <si>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</si>
  <si>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</si>
  <si>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</si>
  <si>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</si>
  <si>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</si>
  <si>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</si>
  <si>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</si>
  <si>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</si>
  <si>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</si>
  <si>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</si>
  <si>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</si>
  <si>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</si>
  <si>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</si>
  <si>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</si>
  <si>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</si>
  <si>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</si>
  <si>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</si>
  <si>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</si>
  <si>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</si>
  <si>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</si>
  <si>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</si>
  <si>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</si>
  <si>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</si>
  <si>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</si>
  <si>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</si>
  <si>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</si>
  <si>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</si>
  <si>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</si>
  <si>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</si>
  <si>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</si>
  <si>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</si>
  <si>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</si>
  <si>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</si>
  <si>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</si>
  <si>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</si>
  <si>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</si>
  <si>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</si>
  <si>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</si>
  <si>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</si>
  <si>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</si>
  <si>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</si>
  <si>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</si>
  <si>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</si>
  <si>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</si>
  <si>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</si>
  <si>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</si>
  <si>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</si>
  <si>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</si>
  <si>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</si>
  <si>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</si>
  <si>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</si>
  <si>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</si>
  <si>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</si>
  <si>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</si>
  <si>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</si>
  <si>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</si>
  <si>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</si>
  <si>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</si>
  <si>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</si>
  <si>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</si>
  <si>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</si>
  <si>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</si>
  <si>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</si>
  <si>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</si>
  <si>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</si>
  <si>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</si>
  <si>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</si>
  <si>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</si>
  <si>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</si>
  <si>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</si>
  <si>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</si>
  <si>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</si>
  <si>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</si>
  <si>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</si>
  <si>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</si>
  <si>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</si>
  <si>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</si>
  <si>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</si>
  <si>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</si>
  <si>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</si>
  <si>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</si>
  <si>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</si>
  <si>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</si>
  <si>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</si>
  <si>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</si>
  <si>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</si>
  <si>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</si>
  <si>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</si>
  <si>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</si>
  <si>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</si>
  <si>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</si>
  <si>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</si>
  <si>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</si>
  <si>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</si>
  <si>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</si>
  <si>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</si>
  <si>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</si>
  <si>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</si>
  <si>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</si>
  <si>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</si>
  <si>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</si>
  <si>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</si>
  <si>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</si>
  <si>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</si>
  <si>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</si>
  <si>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</si>
  <si>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</si>
  <si>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</si>
  <si>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</si>
  <si>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</si>
  <si>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</si>
  <si>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</si>
  <si>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</si>
  <si>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</si>
  <si>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</si>
  <si>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</si>
  <si>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</si>
  <si>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</si>
  <si>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</si>
  <si>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</si>
  <si>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</si>
  <si>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</si>
  <si>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</si>
  <si>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</si>
  <si>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</si>
  <si>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</si>
  <si>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</si>
  <si>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</si>
  <si>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</si>
  <si>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</si>
  <si>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</si>
  <si>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</si>
  <si>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</si>
  <si>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</si>
  <si>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</si>
  <si>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</si>
  <si>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</si>
  <si>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</si>
  <si>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</si>
  <si>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</si>
  <si>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</si>
  <si>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</si>
  <si>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</si>
  <si>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</si>
  <si>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</si>
  <si>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</si>
  <si>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</si>
  <si>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</si>
  <si>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</si>
  <si>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</si>
  <si>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</si>
  <si>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</si>
  <si>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</si>
  <si>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</si>
  <si>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</si>
  <si>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</si>
  <si>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</si>
  <si>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</si>
  <si>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</si>
  <si>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</si>
  <si>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</si>
  <si>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</si>
  <si>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</si>
  <si>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</si>
  <si>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</si>
  <si>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</si>
  <si>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</si>
  <si>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</si>
  <si>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</si>
  <si>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</si>
  <si>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</si>
  <si>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</si>
  <si>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</si>
  <si>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</si>
  <si>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</si>
  <si>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</si>
  <si>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</si>
  <si>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</si>
  <si>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</si>
  <si>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</si>
  <si>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</si>
  <si>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</si>
  <si>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</si>
  <si>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</si>
  <si>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</si>
  <si>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</si>
  <si>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</si>
  <si>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</si>
  <si>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</si>
  <si>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</si>
  <si>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</si>
  <si>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</si>
  <si>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</si>
  <si>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</si>
  <si>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</si>
  <si>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</si>
  <si>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</si>
  <si>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</si>
  <si>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</si>
  <si>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</si>
  <si>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</si>
  <si>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</si>
  <si>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</si>
  <si>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</si>
  <si>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</si>
  <si>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</si>
  <si>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</si>
  <si>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</si>
  <si>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</si>
  <si>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</si>
  <si>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</si>
  <si>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</si>
  <si>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</si>
  <si>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</si>
  <si>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</si>
  <si>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</si>
  <si>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</si>
  <si>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</si>
  <si>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</si>
  <si>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</si>
  <si>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</si>
  <si>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</si>
  <si>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</si>
  <si>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</si>
  <si>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</si>
  <si>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</si>
  <si>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</si>
  <si>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</si>
  <si>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</si>
  <si>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</si>
  <si>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</si>
  <si>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</si>
  <si>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</si>
  <si>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</si>
  <si>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</si>
  <si>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</si>
  <si>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</si>
  <si>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</si>
  <si>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</si>
  <si>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</si>
  <si>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</si>
  <si>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</si>
  <si>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</si>
  <si>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</si>
  <si>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</si>
  <si>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</si>
  <si>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</si>
  <si>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</si>
  <si>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</si>
  <si>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</si>
  <si>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</si>
  <si>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</si>
  <si>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</si>
  <si>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</si>
  <si>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</si>
  <si>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</si>
  <si>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</si>
  <si>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</si>
  <si>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</si>
  <si>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</si>
  <si>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</si>
  <si>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</si>
  <si>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</si>
  <si>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</si>
  <si>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</si>
  <si>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</si>
  <si>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</si>
  <si>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</si>
  <si>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</si>
  <si>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</si>
  <si>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</si>
  <si>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</si>
  <si>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</si>
  <si>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</si>
  <si>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</si>
  <si>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</si>
  <si>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</si>
  <si>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</si>
  <si>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</si>
  <si>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</si>
  <si>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</si>
  <si>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</si>
  <si>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</si>
  <si>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</si>
  <si>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</si>
  <si>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</si>
  <si>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</si>
  <si>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</si>
  <si>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</si>
  <si>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</si>
  <si>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</si>
  <si>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</si>
  <si>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</si>
  <si>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</si>
  <si>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</si>
  <si>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</si>
  <si>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</si>
  <si>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</si>
  <si>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</si>
  <si>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</si>
  <si>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</si>
  <si>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</si>
  <si>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</si>
  <si>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</si>
  <si>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</si>
  <si>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</si>
  <si>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</si>
  <si>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</si>
  <si>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</si>
  <si>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</si>
  <si>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</si>
  <si>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</si>
  <si>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</si>
  <si>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</si>
  <si>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</si>
  <si>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</si>
  <si>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</si>
  <si>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</si>
  <si>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</si>
  <si>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</si>
  <si>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</si>
  <si>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</si>
  <si>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</si>
  <si>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</si>
  <si>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</si>
  <si>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</si>
  <si>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</si>
  <si>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</si>
  <si>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</si>
  <si>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</si>
  <si>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</si>
  <si>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</si>
  <si>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</si>
  <si>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</si>
  <si>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</si>
  <si>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</si>
  <si>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</si>
  <si>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</si>
  <si>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</si>
  <si>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</si>
  <si>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</si>
  <si>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</si>
  <si>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</si>
  <si>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</si>
  <si>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</si>
  <si>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</si>
  <si>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</si>
  <si>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</si>
  <si>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</si>
  <si>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</si>
  <si>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</si>
  <si>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</si>
  <si>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</si>
  <si>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</si>
  <si>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</si>
  <si>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</si>
  <si>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</si>
  <si>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</si>
  <si>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</si>
  <si>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</si>
  <si>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</si>
  <si>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</si>
  <si>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</si>
  <si>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</si>
  <si>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</si>
  <si>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</si>
  <si>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</si>
  <si>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</si>
  <si>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</si>
  <si>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</si>
  <si>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</si>
  <si>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</si>
  <si>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</si>
  <si>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</si>
  <si>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</si>
  <si>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</si>
  <si>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</si>
  <si>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</si>
  <si>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</si>
  <si>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</si>
  <si>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</si>
  <si>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</si>
  <si>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</si>
  <si>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</si>
  <si>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</si>
  <si>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</si>
  <si>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</si>
  <si>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</si>
  <si>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</si>
  <si>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</si>
  <si>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</si>
  <si>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</si>
  <si>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</si>
  <si>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</si>
  <si>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</si>
  <si>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</si>
  <si>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</si>
  <si>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</si>
  <si>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</si>
  <si>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</si>
  <si>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</si>
  <si>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</si>
  <si>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</si>
  <si>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</si>
  <si>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</si>
  <si>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</si>
  <si>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</si>
  <si>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</si>
  <si>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</si>
  <si>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</si>
  <si>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</si>
  <si>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</si>
  <si>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</si>
  <si>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</si>
  <si>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</si>
  <si>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</si>
  <si>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</si>
  <si>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</si>
  <si>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</si>
  <si>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</si>
  <si>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</si>
  <si>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</si>
  <si>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</si>
  <si>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</si>
  <si>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</si>
  <si>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</si>
  <si>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</si>
  <si>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</si>
  <si>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</si>
  <si>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</si>
  <si>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</si>
  <si>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</si>
  <si>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</si>
  <si>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</si>
  <si>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</si>
  <si>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</si>
  <si>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</si>
  <si>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</si>
  <si>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</si>
  <si>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</si>
  <si>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</si>
  <si>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</si>
  <si>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</si>
  <si>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</si>
  <si>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</si>
  <si>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</si>
  <si>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</si>
  <si>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</si>
  <si>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</si>
  <si>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</si>
  <si>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</si>
  <si>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</si>
  <si>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</si>
  <si>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</si>
  <si>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</si>
  <si>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</si>
  <si>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</si>
  <si>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</si>
  <si>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</si>
  <si>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</si>
  <si>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</si>
  <si>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</si>
  <si>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</si>
  <si>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</si>
  <si>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</si>
  <si>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</si>
  <si>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</si>
  <si>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</si>
  <si>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</si>
  <si>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</si>
  <si>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</si>
  <si>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</si>
  <si>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</si>
  <si>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</si>
  <si>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</si>
  <si>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</si>
  <si>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</si>
  <si>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</si>
  <si>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</si>
  <si>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</si>
  <si>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</si>
  <si>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</si>
  <si>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</si>
  <si>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</si>
  <si>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</si>
  <si>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</si>
  <si>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</si>
  <si>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</si>
  <si>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</si>
  <si>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</si>
  <si>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</si>
  <si>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</si>
  <si>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</si>
  <si>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</si>
  <si>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</si>
  <si>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</si>
  <si>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</si>
  <si>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</si>
  <si>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</si>
  <si>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</si>
  <si>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</si>
  <si>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</si>
  <si>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</si>
  <si>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</si>
  <si>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</si>
  <si>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</si>
  <si>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</si>
  <si>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</si>
  <si>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</si>
  <si>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</si>
  <si>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</si>
  <si>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</si>
  <si>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</si>
  <si>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</si>
  <si>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</si>
  <si>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</si>
  <si>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</si>
  <si>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</si>
  <si>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</si>
  <si>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</si>
  <si>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</si>
  <si>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</si>
  <si>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</si>
  <si>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</si>
  <si>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</si>
  <si>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</si>
  <si>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</si>
  <si>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</si>
  <si>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</si>
  <si>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</si>
  <si>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</si>
  <si>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</si>
  <si>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</si>
  <si>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</si>
  <si>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</si>
  <si>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</si>
  <si>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</si>
  <si>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</si>
  <si>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</si>
  <si>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</si>
  <si>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</si>
  <si>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</si>
  <si>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</si>
  <si>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</si>
  <si>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</si>
  <si>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</si>
  <si>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</si>
  <si>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</si>
  <si>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</si>
  <si>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</si>
  <si>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</si>
  <si>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</si>
  <si>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</si>
  <si>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</si>
  <si>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</si>
  <si>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</si>
  <si>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</si>
  <si>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</si>
  <si>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</si>
  <si>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</si>
  <si>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</si>
  <si>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</si>
  <si>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</si>
  <si>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</si>
  <si>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</si>
  <si>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</si>
  <si>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</si>
  <si>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</si>
  <si>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</si>
  <si>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</si>
  <si>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</si>
  <si>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</si>
  <si>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</si>
  <si>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</si>
  <si>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</si>
  <si>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</si>
  <si>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</si>
  <si>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</si>
  <si>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</si>
  <si>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</si>
  <si>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</si>
  <si>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</si>
  <si>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</si>
  <si>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</si>
  <si>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</si>
  <si>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</si>
  <si>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</si>
  <si>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</si>
  <si>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</si>
  <si>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</si>
  <si>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</si>
  <si>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</si>
  <si>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</si>
  <si>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</si>
  <si>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</si>
  <si>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</si>
  <si>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</si>
  <si>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</si>
  <si>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</si>
  <si>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</si>
  <si>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</si>
  <si>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</si>
  <si>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</si>
  <si>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</si>
  <si>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</si>
  <si>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</si>
  <si>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</si>
  <si>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</si>
  <si>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</si>
  <si>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</si>
  <si>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</si>
  <si>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</si>
  <si>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</si>
  <si>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</si>
  <si>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</si>
  <si>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</si>
  <si>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</si>
  <si>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</si>
  <si>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</si>
  <si>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</si>
  <si>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</si>
  <si>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</si>
  <si>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</si>
  <si>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</si>
  <si>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</si>
  <si>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</si>
  <si>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</si>
  <si>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</si>
  <si>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</si>
  <si>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</si>
  <si>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</si>
  <si>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</si>
  <si>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</si>
  <si>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</si>
  <si>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</si>
  <si>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</si>
  <si>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</si>
  <si>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</si>
  <si>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</si>
  <si>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</si>
  <si>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</si>
  <si>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</si>
  <si>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</si>
  <si>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</si>
  <si>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</si>
  <si>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</si>
  <si>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</si>
  <si>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</si>
  <si>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</si>
  <si>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</si>
  <si>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</si>
  <si>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</si>
  <si>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</si>
  <si>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</si>
  <si>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</si>
  <si>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</si>
  <si>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</si>
  <si>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</si>
  <si>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</si>
  <si>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</si>
  <si>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</si>
  <si>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</si>
  <si>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</si>
  <si>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</si>
  <si>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</si>
  <si>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</si>
  <si>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</si>
  <si>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</si>
  <si>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</si>
  <si>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</si>
  <si>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</si>
  <si>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</si>
  <si>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</si>
  <si>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</si>
  <si>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</si>
  <si>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</si>
  <si>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</si>
  <si>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</si>
  <si>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</si>
  <si>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</si>
  <si>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</si>
  <si>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</si>
  <si>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</si>
  <si>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</si>
  <si>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</si>
  <si>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</si>
  <si>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</si>
  <si>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</si>
  <si>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</si>
  <si>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</si>
  <si>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</si>
  <si>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</si>
  <si>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</si>
  <si>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</si>
  <si>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</si>
  <si>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</si>
  <si>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</si>
  <si>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</si>
  <si>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</si>
  <si>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</si>
  <si>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</si>
  <si>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</si>
  <si>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</si>
  <si>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</si>
  <si>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</si>
  <si>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</si>
  <si>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</si>
  <si>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</si>
  <si>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</si>
  <si>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</si>
  <si>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</si>
  <si>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</si>
  <si>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</si>
  <si>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</si>
  <si>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</si>
  <si>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</si>
  <si>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</si>
  <si>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</si>
  <si>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</si>
  <si>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</si>
  <si>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</si>
  <si>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</si>
  <si>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</si>
  <si>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</si>
  <si>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</si>
  <si>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</si>
  <si>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</si>
  <si>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</si>
  <si>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</si>
  <si>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</si>
  <si>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</si>
  <si>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</si>
  <si>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</si>
  <si>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</si>
  <si>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</si>
  <si>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</si>
  <si>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</si>
  <si>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</si>
  <si>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</si>
  <si>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</si>
  <si>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</si>
  <si>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</si>
  <si>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</si>
  <si>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</si>
  <si>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</si>
  <si>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</si>
  <si>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</si>
  <si>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</si>
  <si>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</si>
  <si>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</si>
  <si>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</si>
  <si>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</si>
  <si>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</si>
  <si>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</si>
  <si>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</si>
  <si>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</si>
  <si>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</si>
  <si>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</si>
  <si>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</si>
  <si>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</si>
  <si>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</si>
  <si>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</si>
  <si>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</si>
  <si>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</si>
  <si>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</si>
  <si>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</si>
  <si>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</si>
  <si>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</si>
  <si>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</si>
  <si>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</si>
  <si>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</si>
  <si>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</si>
  <si>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</si>
  <si>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</si>
  <si>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</si>
  <si>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</si>
  <si>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</si>
  <si>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</si>
  <si>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</si>
  <si>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</si>
  <si>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</si>
  <si>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</si>
  <si>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</si>
  <si>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</si>
  <si>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</si>
  <si>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</si>
  <si>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</si>
  <si>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</si>
  <si>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</si>
  <si>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</si>
  <si>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</si>
  <si>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</si>
  <si>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</si>
  <si>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</si>
  <si>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</si>
  <si>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</si>
  <si>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</si>
  <si>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</si>
  <si>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</si>
  <si>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</si>
  <si>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</si>
  <si>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</si>
  <si>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</si>
  <si>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</si>
  <si>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</si>
  <si>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</si>
  <si>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</si>
  <si>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</si>
  <si>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</si>
  <si>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</si>
  <si>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</si>
  <si>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</si>
  <si>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</si>
  <si>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</si>
  <si>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</si>
  <si>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</si>
  <si>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</si>
  <si>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</si>
  <si>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</si>
  <si>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</si>
  <si>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</si>
  <si>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</si>
  <si>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</si>
  <si>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</si>
  <si>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</si>
  <si>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</si>
  <si>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</si>
  <si>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</si>
  <si>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</si>
  <si>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</si>
  <si>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</si>
  <si>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</si>
  <si>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</si>
  <si>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</si>
  <si>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</si>
  <si>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</si>
  <si>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</si>
  <si>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</si>
  <si>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</si>
  <si>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</si>
  <si>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</si>
  <si>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</si>
  <si>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</si>
  <si>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</si>
  <si>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</si>
  <si>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</si>
  <si>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</si>
  <si>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</si>
  <si>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</si>
  <si>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</si>
  <si>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</si>
  <si>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</si>
  <si>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</si>
  <si>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</si>
  <si>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</si>
  <si>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</si>
  <si>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</si>
  <si>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</si>
  <si>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</si>
  <si>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</si>
  <si>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</si>
  <si>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</si>
  <si>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</si>
  <si>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</si>
  <si>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</si>
  <si>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</si>
  <si>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</si>
  <si>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</si>
  <si>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</si>
  <si>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</si>
  <si>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</si>
  <si>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</si>
  <si>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</si>
  <si>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</si>
  <si>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</si>
  <si>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</si>
  <si>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</si>
  <si>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</si>
  <si>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</si>
  <si>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</si>
  <si>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</si>
  <si>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</si>
  <si>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</si>
  <si>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</si>
  <si>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</si>
  <si>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</si>
  <si>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</si>
  <si>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</si>
  <si>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</si>
  <si>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</si>
  <si>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</si>
  <si>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</si>
  <si>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</si>
  <si>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</si>
  <si>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</si>
  <si>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</si>
  <si>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</si>
  <si>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</si>
  <si>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</si>
  <si>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</si>
  <si>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</si>
  <si>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</si>
  <si>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</si>
  <si>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</si>
  <si>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</si>
  <si>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</si>
  <si>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</si>
  <si>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</si>
  <si>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</si>
  <si>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</si>
  <si>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</si>
  <si>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</si>
  <si>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</si>
  <si>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</si>
  <si>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</si>
  <si>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</si>
  <si>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</si>
  <si>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</si>
  <si>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</si>
  <si>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</si>
  <si>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</si>
  <si>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</si>
  <si>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</si>
  <si>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</si>
  <si>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</si>
  <si>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</si>
  <si>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</si>
  <si>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</si>
  <si>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</si>
  <si>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</si>
  <si>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</si>
  <si>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</si>
  <si>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</si>
  <si>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</si>
  <si>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</si>
  <si>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</si>
  <si>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</si>
  <si>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</si>
  <si>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</si>
  <si>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</si>
  <si>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</si>
  <si>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</si>
  <si>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</si>
  <si>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</si>
  <si>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</si>
  <si>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</si>
  <si>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</si>
  <si>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</si>
  <si>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</si>
  <si>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</si>
  <si>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</si>
  <si>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</si>
  <si>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</si>
  <si>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</si>
  <si>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</si>
  <si>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</si>
  <si>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</si>
  <si>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</si>
  <si>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</si>
  <si>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</si>
  <si>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</si>
  <si>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</si>
  <si>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</si>
  <si>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</si>
  <si>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</si>
  <si>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</si>
  <si>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</si>
  <si>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</si>
  <si>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</si>
  <si>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</si>
  <si>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</si>
  <si>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</si>
  <si>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</si>
  <si>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</si>
  <si>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</si>
  <si>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</si>
  <si>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</si>
  <si>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</si>
  <si>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</si>
  <si>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</si>
  <si>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</si>
  <si>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</si>
  <si>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</si>
  <si>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</si>
  <si>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</si>
  <si>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</si>
  <si>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</si>
  <si>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</si>
  <si>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</si>
  <si>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</si>
  <si>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</si>
  <si>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</si>
  <si>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</si>
  <si>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</si>
  <si>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</si>
  <si>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</si>
  <si>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</si>
  <si>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</si>
  <si>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</si>
  <si>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</si>
  <si>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</si>
  <si>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</si>
  <si>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</si>
  <si>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</si>
  <si>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</si>
  <si>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</si>
  <si>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</si>
  <si>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</si>
  <si>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</si>
  <si>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</si>
  <si>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</si>
  <si>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</si>
  <si>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</si>
  <si>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</si>
  <si>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</si>
  <si>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</si>
  <si>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</si>
  <si>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</si>
  <si>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</si>
  <si>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</si>
  <si>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</si>
  <si>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</si>
  <si>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</si>
  <si>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</si>
  <si>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</si>
  <si>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</si>
  <si>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</si>
  <si>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</si>
  <si>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</si>
  <si>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</si>
  <si>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</si>
  <si>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</si>
  <si>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</si>
  <si>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</si>
  <si>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</si>
  <si>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</si>
  <si>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</si>
  <si>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</si>
  <si>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</si>
  <si>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</si>
  <si>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</si>
  <si>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</si>
  <si>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</si>
  <si>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</si>
  <si>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</si>
  <si>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</si>
  <si>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</si>
  <si>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</si>
  <si>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</si>
  <si>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</si>
  <si>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</si>
  <si>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</si>
  <si>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</si>
  <si>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</si>
  <si>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</si>
  <si>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</si>
  <si>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</si>
  <si>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</si>
  <si>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</si>
  <si>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</si>
  <si>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</si>
  <si>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</si>
  <si>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</si>
  <si>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</si>
  <si>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</si>
  <si>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</si>
  <si>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</si>
  <si>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</si>
  <si>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</si>
  <si>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</si>
  <si>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</si>
  <si>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</si>
  <si>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</si>
  <si>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</si>
  <si>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</si>
  <si>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</si>
  <si>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</si>
  <si>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</si>
  <si>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</si>
  <si>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</si>
  <si>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</si>
  <si>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</si>
  <si>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</si>
  <si>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</si>
  <si>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</si>
  <si>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</si>
  <si>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</si>
  <si>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</si>
  <si>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</si>
  <si>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</si>
  <si>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</si>
  <si>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</si>
  <si>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</si>
  <si>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</si>
  <si>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</si>
  <si>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</si>
  <si>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</si>
  <si>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</si>
  <si>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</si>
  <si>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</si>
  <si>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</si>
  <si>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</si>
  <si>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</si>
  <si>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</si>
  <si>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</si>
  <si>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</si>
  <si>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</si>
  <si>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</si>
  <si>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</si>
  <si>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</si>
  <si>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</si>
  <si>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</si>
  <si>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</si>
  <si>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</si>
  <si>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</si>
  <si>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</si>
  <si>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</si>
  <si>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</si>
  <si>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</si>
  <si>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</si>
  <si>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</si>
  <si>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</si>
  <si>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</si>
  <si>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</si>
  <si>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</si>
  <si>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</si>
  <si>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</si>
  <si>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</si>
  <si>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</si>
  <si>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</si>
  <si>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</si>
  <si>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</si>
  <si>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</si>
  <si>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</si>
  <si>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</si>
  <si>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</si>
  <si>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</si>
  <si>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</si>
  <si>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</si>
  <si>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</si>
  <si>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</si>
  <si>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</si>
  <si>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</si>
  <si>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</si>
  <si>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</si>
  <si>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</si>
  <si>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</si>
  <si>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</si>
  <si>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</si>
  <si>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</si>
  <si>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</si>
  <si>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</si>
  <si>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</si>
  <si>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</si>
  <si>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</si>
  <si>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</si>
  <si>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</si>
  <si>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</si>
  <si>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</si>
  <si>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</si>
  <si>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</si>
  <si>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</si>
  <si>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</si>
  <si>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</si>
  <si>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</si>
  <si>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</si>
  <si>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</si>
  <si>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</si>
  <si>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</si>
  <si>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</si>
  <si>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</si>
  <si>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</si>
  <si>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</si>
  <si>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</si>
  <si>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</si>
  <si>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</si>
  <si>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</si>
  <si>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</si>
  <si>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</si>
  <si>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</si>
  <si>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</si>
  <si>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</si>
  <si>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</si>
  <si>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</si>
  <si>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</si>
  <si>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</si>
  <si>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</si>
  <si>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</si>
  <si>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</si>
  <si>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</si>
  <si>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</si>
  <si>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</si>
  <si>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</si>
  <si>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</si>
  <si>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</si>
  <si>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</si>
  <si>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</si>
  <si>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</si>
  <si>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</si>
  <si>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</si>
  <si>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</si>
  <si>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</si>
  <si>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</si>
  <si>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</si>
  <si>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</si>
  <si>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</si>
  <si>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</si>
  <si>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</si>
  <si>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</si>
  <si>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</si>
  <si>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</si>
  <si>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</si>
  <si>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</si>
  <si>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</si>
  <si>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</si>
  <si>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</si>
  <si>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</si>
  <si>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</si>
  <si>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</si>
  <si>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</si>
  <si>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</si>
  <si>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</si>
  <si>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</si>
  <si>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</si>
  <si>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</si>
  <si>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</si>
  <si>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</si>
  <si>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</si>
  <si>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</si>
  <si>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</si>
  <si>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</si>
  <si>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</si>
  <si>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</si>
  <si>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</si>
  <si>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</si>
  <si>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</si>
  <si>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</si>
  <si>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</si>
  <si>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</si>
  <si>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</si>
  <si>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</si>
  <si>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</si>
  <si>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</si>
  <si>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</si>
  <si>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</si>
  <si>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</si>
  <si>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</si>
  <si>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</si>
  <si>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</si>
  <si>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</si>
  <si>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</si>
  <si>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</si>
  <si>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</si>
  <si>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</si>
  <si>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</si>
  <si>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</si>
  <si>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</si>
  <si>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</si>
  <si>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</si>
  <si>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</si>
  <si>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</si>
  <si>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</si>
  <si>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</si>
  <si>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</si>
  <si>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</si>
  <si>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</si>
  <si>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</si>
  <si>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</si>
  <si>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</si>
  <si>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</si>
  <si>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</si>
  <si>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</si>
  <si>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</si>
  <si>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</si>
  <si>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</si>
  <si>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</si>
  <si>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</si>
  <si>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</si>
  <si>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</si>
  <si>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</si>
  <si>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</si>
  <si>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</si>
  <si>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</si>
  <si>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</si>
  <si>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</si>
  <si>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</si>
  <si>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</si>
  <si>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</si>
  <si>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</si>
  <si>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</si>
  <si>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</si>
  <si>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</si>
  <si>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</si>
  <si>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</si>
  <si>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</si>
  <si>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</si>
  <si>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</si>
  <si>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</si>
  <si>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</si>
  <si>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</si>
  <si>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</si>
  <si>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</si>
  <si>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</si>
  <si>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</si>
  <si>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</si>
  <si>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</si>
  <si>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</si>
  <si>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</si>
  <si>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</si>
  <si>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</si>
  <si>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</si>
  <si>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</si>
  <si>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</si>
  <si>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</si>
  <si>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</si>
  <si>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</si>
  <si>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</si>
  <si>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</si>
  <si>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</si>
  <si>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</si>
  <si>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</si>
  <si>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</si>
  <si>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</si>
  <si>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</si>
  <si>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</si>
  <si>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</si>
  <si>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</si>
  <si>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</si>
  <si>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</si>
  <si>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</si>
  <si>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</si>
  <si>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</si>
  <si>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</si>
  <si>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</si>
  <si>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</si>
  <si>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</si>
  <si>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</si>
  <si>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</si>
  <si>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</si>
  <si>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</si>
  <si>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</si>
  <si>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</si>
  <si>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</si>
  <si>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</si>
  <si>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</si>
  <si>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</si>
  <si>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</si>
  <si>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</si>
  <si>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</si>
  <si>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</si>
  <si>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</si>
  <si>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</si>
  <si>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</si>
  <si>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</si>
  <si>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</si>
  <si>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</si>
  <si>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</si>
  <si>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</si>
  <si>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</si>
  <si>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</si>
  <si>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</si>
  <si>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</si>
  <si>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</si>
  <si>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</si>
  <si>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</si>
  <si>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</si>
  <si>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</si>
  <si>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</si>
  <si>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</si>
  <si>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</si>
  <si>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</si>
  <si>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</si>
  <si>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</si>
  <si>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</si>
  <si>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</si>
  <si>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</si>
  <si>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</si>
  <si>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</si>
  <si>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</si>
  <si>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</si>
  <si>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</si>
  <si>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</si>
  <si>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</si>
  <si>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</si>
  <si>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</si>
  <si>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</si>
  <si>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</si>
  <si>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</si>
  <si>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</si>
  <si>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</si>
  <si>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</si>
  <si>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</si>
  <si>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</si>
  <si>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</si>
  <si>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</si>
  <si>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</si>
  <si>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</si>
  <si>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</si>
  <si>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</si>
  <si>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</si>
  <si>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</si>
  <si>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</si>
  <si>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</si>
  <si>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</si>
  <si>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</si>
  <si>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</si>
  <si>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</si>
  <si>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</si>
  <si>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</si>
  <si>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</si>
  <si>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</si>
  <si>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</si>
  <si>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</si>
  <si>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</si>
  <si>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</si>
  <si>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</si>
  <si>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</si>
  <si>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</si>
  <si>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</si>
  <si>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</si>
  <si>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</si>
  <si>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</si>
  <si>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</si>
  <si>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</si>
  <si>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</si>
  <si>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</si>
  <si>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</si>
  <si>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</si>
  <si>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</si>
  <si>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</si>
  <si>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</si>
  <si>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</si>
  <si>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</si>
  <si>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</si>
  <si>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</si>
  <si>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</si>
  <si>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</si>
  <si>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</si>
  <si>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</si>
  <si>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</si>
  <si>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</si>
  <si>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</si>
  <si>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</si>
  <si>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</si>
  <si>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</si>
  <si>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</si>
  <si>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</si>
  <si>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</si>
  <si>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</si>
  <si>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</si>
  <si>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</si>
  <si>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</si>
  <si>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</si>
  <si>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</si>
  <si>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</si>
  <si>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</si>
  <si>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</si>
  <si>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</si>
  <si>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</si>
  <si>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</si>
  <si>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</si>
  <si>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</si>
  <si>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</si>
  <si>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</si>
  <si>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</si>
  <si>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</si>
  <si>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</si>
  <si>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</si>
  <si>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</si>
  <si>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</si>
  <si>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</si>
  <si>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</si>
  <si>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</si>
  <si>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</si>
  <si>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</si>
  <si>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</si>
  <si>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</si>
  <si>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</si>
  <si>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</si>
  <si>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</si>
  <si>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</si>
  <si>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</si>
  <si>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</si>
  <si>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</si>
  <si>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</si>
  <si>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</si>
  <si>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</si>
  <si>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</si>
  <si>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</si>
  <si>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</si>
  <si>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</si>
  <si>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</si>
  <si>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</si>
  <si>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</si>
  <si>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</si>
  <si>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</si>
  <si>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</si>
  <si>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</si>
  <si>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</si>
  <si>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</si>
  <si>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</si>
  <si>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</si>
  <si>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</si>
  <si>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</si>
  <si>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</si>
  <si>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</si>
  <si>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</si>
  <si>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</si>
  <si>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</si>
  <si>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</si>
  <si>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</si>
  <si>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</si>
  <si>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</si>
  <si>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</si>
  <si>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</si>
  <si>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</si>
  <si>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</si>
  <si>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</si>
  <si>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</si>
  <si>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</si>
  <si>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</si>
  <si>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</si>
  <si>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</si>
  <si>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</si>
  <si>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</si>
  <si>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</si>
  <si>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</si>
  <si>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</si>
  <si>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</si>
  <si>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</si>
  <si>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</si>
  <si>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</si>
  <si>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</si>
  <si>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</si>
  <si>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</si>
  <si>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</si>
  <si>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</si>
  <si>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</si>
  <si>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</si>
  <si>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</si>
  <si>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</si>
  <si>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</si>
  <si>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</si>
  <si>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</si>
  <si>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</si>
  <si>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</si>
  <si>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</si>
  <si>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</si>
  <si>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</si>
  <si>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</si>
  <si>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</si>
  <si>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</si>
  <si>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</si>
  <si>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</si>
  <si>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</si>
  <si>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</si>
  <si>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</si>
  <si>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</si>
  <si>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</si>
  <si>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</si>
  <si>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</si>
  <si>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</si>
  <si>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</si>
  <si>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</si>
  <si>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</si>
  <si>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</si>
  <si>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</si>
  <si>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</si>
  <si>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</si>
  <si>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</si>
  <si>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</si>
  <si>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</si>
  <si>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</si>
  <si>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</si>
  <si>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</si>
  <si>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</si>
  <si>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</si>
  <si>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</si>
  <si>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</si>
  <si>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</si>
  <si>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</si>
  <si>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</si>
  <si>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</si>
  <si>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</si>
  <si>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</si>
  <si>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</si>
  <si>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</si>
  <si>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</si>
  <si>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</si>
  <si>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</si>
  <si>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</si>
  <si>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</si>
  <si>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</si>
  <si>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</si>
  <si>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</si>
  <si>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</si>
  <si>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</si>
  <si>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</si>
  <si>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</si>
  <si>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</si>
  <si>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</si>
  <si>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</si>
  <si>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</si>
  <si>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</si>
  <si>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</si>
  <si>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</si>
  <si>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</si>
  <si>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</si>
  <si>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</si>
  <si>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</si>
  <si>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</si>
  <si>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</si>
  <si>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</si>
  <si>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</si>
  <si>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</si>
  <si>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</si>
  <si>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</si>
  <si>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</si>
  <si>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</si>
  <si>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</si>
  <si>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</si>
  <si>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</si>
  <si>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</si>
  <si>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</si>
  <si>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</si>
  <si>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</si>
  <si>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</si>
  <si>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</si>
  <si>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</si>
  <si>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</si>
  <si>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</si>
  <si>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</si>
  <si>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</si>
  <si>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</si>
  <si>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</si>
  <si>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</si>
  <si>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</si>
  <si>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</si>
  <si>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</si>
  <si>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</si>
  <si>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</si>
  <si>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</si>
  <si>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</si>
  <si>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</si>
  <si>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</si>
  <si>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</si>
  <si>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</si>
  <si>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</si>
  <si>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</si>
  <si>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</si>
  <si>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</si>
  <si>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</si>
  <si>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</si>
  <si>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</si>
  <si>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</si>
  <si>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</si>
  <si>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</si>
  <si>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</si>
  <si>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</si>
  <si>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</si>
  <si>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</si>
  <si>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</si>
  <si>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</si>
  <si>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</si>
  <si>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</si>
  <si>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</si>
  <si>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</si>
  <si>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</si>
  <si>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</si>
  <si>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</si>
  <si>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</si>
  <si>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</si>
  <si>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</si>
  <si>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</si>
  <si>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</si>
  <si>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</si>
  <si>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</si>
  <si>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</si>
  <si>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</si>
  <si>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</si>
  <si>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</si>
  <si>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</si>
  <si>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</si>
  <si>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</si>
  <si>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</si>
  <si>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</si>
  <si>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</si>
  <si>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</si>
  <si>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</si>
  <si>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</si>
  <si>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</si>
  <si>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</si>
  <si>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</si>
  <si>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</si>
  <si>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</si>
  <si>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</si>
  <si>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</si>
  <si>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</si>
  <si>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</si>
  <si>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</si>
  <si>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</si>
  <si>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</si>
  <si>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</si>
  <si>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</si>
  <si>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</si>
  <si>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</si>
  <si>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</si>
  <si>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</si>
  <si>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</si>
  <si>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</si>
  <si>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</si>
  <si>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</si>
  <si>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</si>
  <si>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</si>
  <si>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</si>
  <si>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</si>
  <si>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</si>
  <si>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</si>
  <si>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</si>
  <si>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</si>
  <si>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</si>
  <si>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</si>
  <si>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</si>
  <si>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</si>
  <si>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</si>
  <si>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</si>
  <si>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</si>
  <si>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</si>
  <si>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</si>
  <si>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</si>
  <si>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</si>
  <si>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</si>
  <si>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</si>
  <si>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</si>
  <si>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</si>
  <si>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</si>
  <si>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</si>
  <si>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</si>
  <si>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</si>
  <si>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</si>
  <si>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</si>
  <si>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</si>
  <si>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</si>
  <si>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</si>
  <si>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</si>
  <si>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</si>
  <si>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</si>
  <si>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</si>
  <si>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</si>
  <si>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</si>
  <si>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</si>
  <si>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</si>
  <si>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</si>
  <si>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</si>
  <si>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</si>
  <si>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</si>
  <si>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</si>
  <si>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</si>
  <si>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</si>
  <si>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</si>
  <si>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</si>
  <si>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</si>
  <si>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</si>
  <si>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</si>
  <si>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</si>
  <si>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</si>
  <si>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</si>
  <si>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</si>
  <si>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</si>
  <si>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</si>
  <si>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</si>
  <si>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</si>
  <si>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</si>
  <si>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</si>
  <si>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</si>
  <si>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</si>
  <si>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</si>
  <si>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</si>
  <si>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</si>
  <si>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</si>
  <si>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</si>
  <si>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</si>
  <si>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</si>
  <si>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</si>
  <si>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</si>
  <si>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</si>
  <si>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</si>
  <si>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</si>
  <si>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</si>
  <si>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</si>
  <si>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</si>
  <si>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</si>
  <si>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</si>
  <si>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</si>
  <si>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</si>
  <si>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</si>
  <si>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</si>
  <si>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</si>
  <si>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</si>
  <si>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</si>
  <si>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</si>
  <si>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</si>
  <si>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</si>
  <si>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</si>
  <si>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</si>
  <si>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</si>
  <si>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</si>
  <si>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</si>
  <si>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</si>
  <si>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</si>
  <si>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</si>
  <si>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</si>
  <si>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</si>
  <si>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</si>
  <si>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</si>
  <si>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</si>
  <si>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</si>
  <si>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</si>
  <si>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</si>
  <si>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</si>
  <si>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</si>
  <si>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</si>
  <si>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</si>
  <si>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</si>
  <si>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</si>
  <si>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</si>
  <si>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</si>
  <si>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</si>
  <si>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</si>
  <si>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</si>
  <si>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</si>
  <si>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</si>
  <si>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</si>
  <si>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</si>
  <si>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</si>
  <si>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</si>
  <si>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</si>
  <si>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</si>
  <si>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</si>
  <si>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</si>
  <si>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</si>
  <si>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</si>
  <si>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</si>
  <si>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</si>
  <si>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</si>
  <si>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</si>
  <si>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</si>
  <si>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</si>
  <si>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</si>
  <si>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</si>
  <si>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</si>
  <si>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</si>
  <si>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</si>
  <si>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</si>
  <si>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</si>
  <si>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</si>
  <si>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</si>
  <si>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</si>
  <si>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</si>
  <si>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</si>
  <si>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</si>
  <si>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</si>
  <si>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</si>
  <si>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</si>
  <si>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</si>
  <si>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</si>
  <si>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</si>
  <si>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</si>
  <si>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</si>
  <si>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</si>
  <si>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</si>
  <si>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</si>
  <si>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</si>
  <si>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</si>
  <si>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</si>
  <si>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</si>
  <si>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</si>
  <si>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</si>
  <si>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</si>
  <si>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</si>
  <si>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</si>
  <si>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</si>
  <si>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</si>
  <si>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</si>
  <si>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</si>
  <si>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</si>
  <si>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</si>
  <si>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</si>
  <si>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</si>
  <si>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</si>
  <si>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</si>
  <si>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</si>
  <si>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</si>
  <si>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</si>
  <si>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</si>
  <si>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</si>
  <si>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</si>
  <si>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</si>
  <si>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</si>
  <si>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</si>
  <si>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</si>
  <si>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</si>
  <si>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</si>
  <si>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</si>
  <si>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</si>
  <si>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</si>
  <si>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</si>
  <si>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</si>
  <si>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</si>
  <si>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</si>
  <si>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</si>
  <si>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</si>
  <si>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</si>
  <si>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</si>
  <si>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</si>
  <si>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</si>
  <si>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</si>
  <si>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</si>
  <si>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</si>
  <si>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</si>
  <si>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</si>
  <si>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</si>
  <si>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</si>
  <si>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</si>
  <si>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</si>
  <si>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</si>
  <si>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</si>
  <si>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</si>
  <si>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</si>
  <si>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</si>
  <si>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</si>
  <si>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</si>
  <si>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</si>
  <si>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</si>
  <si>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</si>
  <si>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</si>
  <si>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</si>
  <si>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</si>
  <si>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</si>
  <si>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</si>
  <si>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</si>
  <si>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</si>
  <si>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</si>
  <si>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</si>
  <si>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</si>
  <si>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</si>
  <si>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</si>
  <si>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</si>
  <si>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</si>
  <si>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</si>
  <si>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</si>
  <si>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</si>
  <si>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</si>
  <si>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</si>
  <si>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</si>
  <si>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</si>
  <si>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</si>
  <si>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</si>
  <si>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</si>
  <si>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</si>
  <si>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</si>
  <si>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</si>
  <si>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</si>
  <si>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</si>
  <si>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</si>
  <si>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</si>
  <si>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</si>
  <si>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</si>
  <si>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</si>
  <si>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</si>
  <si>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</si>
  <si>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</si>
  <si>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</si>
  <si>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</si>
  <si>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</si>
  <si>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</si>
  <si>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</si>
  <si>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</si>
  <si>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</si>
  <si>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</si>
  <si>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</si>
  <si>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</si>
  <si>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</si>
  <si>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</si>
  <si>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</si>
  <si>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</si>
  <si>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</si>
  <si>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</si>
  <si>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</si>
  <si>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</si>
  <si>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</si>
  <si>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</si>
  <si>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</si>
  <si>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</si>
  <si>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</si>
  <si>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</si>
  <si>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</si>
  <si>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</si>
  <si>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</si>
  <si>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</si>
  <si>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</si>
  <si>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</si>
  <si>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</si>
  <si>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</si>
  <si>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</si>
  <si>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</si>
  <si>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</si>
  <si>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</si>
  <si>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</si>
  <si>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</si>
  <si>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</si>
  <si>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</si>
  <si>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</si>
  <si>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</si>
  <si>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</si>
  <si>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</si>
  <si>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</si>
  <si>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</si>
  <si>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</si>
  <si>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</si>
  <si>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</si>
  <si>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</si>
  <si>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</si>
  <si>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</si>
  <si>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</si>
  <si>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</si>
  <si>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</si>
  <si>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</si>
  <si>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</si>
  <si>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</si>
  <si>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</si>
  <si>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</si>
  <si>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</si>
  <si>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</si>
  <si>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</si>
  <si>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</si>
  <si>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</si>
  <si>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</si>
  <si>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</si>
  <si>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</si>
  <si>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</si>
  <si>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</si>
  <si>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</si>
  <si>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</si>
  <si>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</si>
  <si>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</si>
  <si>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</si>
  <si>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</si>
  <si>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</si>
  <si>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</si>
  <si>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</si>
  <si>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</si>
  <si>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</si>
  <si>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</si>
  <si>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</si>
  <si>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</si>
  <si>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</si>
  <si>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</si>
  <si>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</si>
  <si>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</si>
  <si>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</si>
  <si>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</si>
  <si>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</si>
  <si>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</si>
  <si>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</si>
  <si>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</si>
  <si>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</si>
  <si>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</si>
  <si>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</si>
  <si>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</si>
  <si>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</si>
  <si>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</si>
  <si>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</si>
  <si>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</si>
  <si>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</si>
  <si>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</si>
  <si>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</si>
  <si>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</si>
  <si>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</si>
  <si>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</si>
  <si>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</si>
  <si>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</si>
  <si>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</si>
  <si>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</si>
  <si>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</si>
  <si>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</si>
  <si>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</si>
  <si>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</si>
  <si>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</si>
  <si>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</si>
  <si>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</si>
  <si>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</si>
  <si>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</si>
  <si>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</si>
  <si>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</si>
  <si>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</si>
  <si>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</si>
  <si>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</si>
  <si>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</si>
  <si>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</si>
  <si>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</si>
  <si>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</si>
  <si>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</si>
  <si>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</si>
  <si>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</si>
  <si>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</si>
  <si>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</si>
  <si>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</si>
  <si>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</si>
  <si>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</si>
  <si>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</si>
  <si>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</si>
  <si>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</si>
  <si>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</si>
  <si>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</si>
  <si>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</si>
  <si>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</si>
  <si>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</si>
  <si>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</si>
  <si>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</si>
  <si>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</si>
  <si>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</si>
  <si>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</si>
  <si>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</si>
  <si>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</si>
  <si>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</si>
  <si>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</si>
  <si>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</si>
  <si>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</si>
  <si>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</si>
  <si>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</si>
  <si>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</si>
  <si>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</si>
  <si>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</si>
  <si>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</si>
  <si>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</si>
  <si>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</si>
  <si>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</si>
  <si>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</si>
  <si>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</si>
  <si>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</si>
  <si>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</si>
  <si>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</si>
  <si>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</si>
  <si>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</si>
  <si>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</si>
  <si>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</si>
  <si>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</si>
  <si>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</si>
  <si>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</si>
  <si>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</si>
  <si>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</si>
  <si>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</si>
  <si>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</si>
  <si>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</si>
  <si>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</si>
  <si>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</si>
  <si>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</si>
  <si>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</si>
  <si>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</si>
  <si>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</si>
  <si>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</si>
  <si>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</si>
  <si>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</si>
  <si>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</si>
  <si>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</si>
  <si>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</si>
  <si>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</si>
  <si>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</si>
  <si>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</si>
  <si>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</si>
  <si>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</si>
  <si>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</si>
  <si>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</si>
  <si>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</si>
  <si>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</si>
  <si>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</si>
  <si>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</si>
  <si>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</si>
  <si>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</si>
  <si>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</si>
  <si>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</si>
  <si>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</si>
  <si>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</si>
  <si>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</si>
  <si>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</si>
  <si>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</si>
  <si>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</si>
  <si>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</si>
  <si>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</si>
  <si>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</si>
  <si>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</si>
  <si>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</si>
  <si>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</si>
  <si>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</si>
  <si>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</si>
  <si>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</si>
  <si>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</si>
  <si>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</si>
  <si>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</si>
  <si>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</si>
  <si>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</si>
  <si>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</si>
  <si>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</si>
  <si>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</si>
  <si>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</si>
  <si>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</si>
  <si>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</si>
  <si>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</si>
  <si>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</si>
  <si>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</si>
  <si>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</si>
  <si>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</si>
  <si>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</si>
  <si>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</si>
  <si>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</si>
  <si>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</si>
  <si>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</si>
  <si>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</si>
  <si>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</si>
  <si>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</si>
  <si>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</si>
  <si>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</si>
  <si>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</si>
  <si>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</si>
  <si>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</si>
  <si>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</si>
  <si>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</si>
  <si>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</si>
  <si>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</si>
  <si>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</si>
  <si>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</si>
  <si>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</si>
  <si>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</si>
  <si>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</si>
  <si>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</si>
  <si>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</si>
  <si>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</si>
  <si>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</si>
  <si>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</si>
  <si>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</si>
  <si>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</si>
  <si>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</si>
  <si>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</si>
  <si>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</si>
  <si>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</si>
  <si>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</si>
  <si>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</si>
  <si>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</si>
  <si>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</si>
  <si>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</si>
  <si>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</si>
  <si>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</si>
  <si>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</si>
  <si>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</si>
  <si>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</si>
  <si>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</si>
  <si>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</si>
  <si>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</si>
  <si>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</si>
  <si>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</si>
  <si>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</si>
  <si>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</si>
  <si>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</si>
  <si>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</si>
  <si>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</si>
  <si>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</si>
  <si>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</si>
  <si>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</si>
  <si>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</si>
  <si>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</si>
  <si>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</si>
  <si>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</si>
  <si>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</si>
  <si>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</si>
  <si>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</si>
  <si>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</si>
  <si>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</si>
  <si>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</si>
  <si>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</si>
  <si>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</si>
  <si>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</si>
  <si>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</si>
  <si>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</si>
  <si>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</si>
  <si>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</si>
  <si>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</si>
  <si>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</si>
  <si>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</si>
  <si>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</si>
  <si>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</si>
  <si>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</si>
  <si>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</si>
  <si>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</si>
  <si>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</si>
  <si>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</si>
  <si>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</si>
  <si>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</si>
  <si>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</si>
  <si>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</si>
  <si>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</si>
  <si>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</si>
  <si>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</si>
  <si>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</si>
  <si>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</si>
  <si>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</si>
  <si>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</si>
  <si>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</si>
  <si>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</si>
  <si>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</si>
  <si>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</si>
  <si>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</si>
  <si>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</si>
  <si>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</si>
  <si>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</si>
  <si>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</si>
  <si>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</si>
  <si>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</si>
  <si>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</si>
  <si>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</si>
  <si>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</si>
  <si>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</si>
  <si>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</si>
  <si>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</si>
  <si>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</si>
  <si>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</si>
  <si>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</si>
  <si>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</si>
  <si>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</si>
  <si>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</si>
  <si>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</si>
  <si>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</si>
  <si>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</si>
  <si>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</si>
  <si>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</si>
  <si>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</si>
  <si>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</si>
  <si>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</si>
  <si>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</si>
  <si>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</si>
  <si>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</si>
  <si>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</si>
  <si>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</si>
  <si>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</si>
  <si>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</si>
  <si>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</si>
  <si>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</si>
  <si>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</si>
  <si>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</si>
  <si>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</si>
  <si>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</si>
  <si>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</si>
  <si>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</si>
  <si>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</si>
  <si>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</si>
  <si>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</si>
  <si>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</si>
  <si>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</si>
  <si>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</si>
  <si>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</si>
  <si>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</si>
  <si>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</si>
  <si>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</si>
  <si>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</si>
  <si>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</si>
  <si>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</si>
  <si>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</si>
  <si>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</si>
  <si>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</si>
  <si>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</si>
  <si>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</si>
  <si>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</si>
  <si>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</si>
  <si>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</si>
  <si>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</si>
  <si>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</si>
  <si>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</si>
  <si>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</si>
  <si>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</si>
  <si>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</si>
  <si>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</si>
  <si>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</si>
  <si>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</si>
  <si>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</si>
  <si>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</si>
  <si>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</si>
  <si>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</si>
  <si>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</si>
  <si>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</si>
  <si>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</si>
  <si>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</si>
  <si>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</si>
  <si>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</si>
  <si>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</si>
  <si>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</si>
  <si>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</si>
  <si>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</si>
  <si>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</si>
  <si>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</si>
  <si>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</si>
  <si>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</si>
  <si>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</si>
  <si>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</si>
  <si>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</si>
  <si>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</si>
  <si>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</si>
  <si>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</si>
  <si>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</si>
  <si>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</si>
  <si>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</si>
  <si>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</si>
  <si>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</si>
  <si>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</si>
  <si>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</si>
  <si>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</si>
  <si>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</si>
  <si>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</si>
  <si>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</si>
  <si>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</si>
  <si>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</si>
  <si>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</si>
  <si>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</si>
  <si>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</si>
  <si>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</si>
  <si>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</si>
  <si>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</si>
  <si>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</si>
  <si>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</si>
  <si>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</si>
  <si>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</si>
  <si>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</si>
  <si>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</si>
  <si>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</si>
  <si>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</si>
  <si>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</si>
  <si>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</si>
  <si>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</si>
  <si>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</si>
  <si>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</si>
  <si>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</si>
  <si>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</si>
  <si>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</si>
  <si>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</si>
  <si>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</si>
  <si>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</si>
  <si>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</si>
  <si>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</si>
  <si>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</si>
  <si>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</si>
  <si>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</si>
  <si>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</si>
  <si>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</si>
  <si>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</si>
  <si>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</si>
  <si>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</si>
  <si>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</si>
  <si>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</si>
  <si>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</si>
  <si>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</si>
  <si>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</si>
  <si>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</si>
  <si>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</si>
  <si>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</si>
  <si>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</si>
  <si>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</si>
  <si>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</si>
  <si>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</si>
  <si>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</si>
  <si>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</si>
  <si>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</si>
  <si>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</si>
  <si>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</si>
  <si>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</si>
  <si>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</si>
  <si>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</si>
  <si>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</si>
  <si>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</si>
  <si>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</si>
  <si>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</si>
  <si>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</si>
  <si>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</si>
  <si>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</si>
  <si>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</si>
  <si>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</si>
  <si>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</si>
  <si>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</si>
  <si>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</si>
  <si>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</si>
  <si>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</si>
  <si>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</si>
  <si>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</si>
  <si>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</si>
  <si>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</si>
  <si>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</si>
  <si>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</si>
  <si>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</si>
  <si>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</si>
  <si>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</si>
  <si>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</si>
  <si>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</si>
  <si>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</si>
  <si>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</si>
  <si>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</si>
  <si>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</si>
  <si>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</si>
  <si>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</si>
  <si>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</si>
  <si>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</si>
  <si>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</si>
  <si>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</si>
  <si>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</si>
  <si>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</si>
  <si>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</si>
  <si>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</si>
  <si>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</si>
  <si>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</si>
  <si>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</si>
  <si>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</si>
  <si>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</si>
  <si>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</si>
  <si>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</si>
  <si>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</si>
  <si>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</si>
  <si>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</si>
  <si>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</si>
  <si>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</si>
  <si>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</si>
  <si>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</si>
  <si>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</si>
  <si>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</si>
  <si>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</si>
  <si>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</si>
  <si>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</si>
  <si>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</si>
  <si>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</si>
  <si>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</si>
  <si>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</si>
  <si>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</si>
  <si>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</si>
  <si>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</si>
  <si>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</si>
  <si>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</si>
  <si>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</si>
  <si>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</si>
  <si>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</si>
  <si>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</si>
  <si>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</si>
  <si>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</si>
  <si>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</si>
  <si>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</si>
  <si>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</si>
  <si>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</si>
  <si>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</si>
  <si>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</si>
  <si>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</si>
  <si>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</si>
  <si>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</si>
  <si>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</si>
  <si>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</si>
  <si>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</si>
  <si>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</si>
  <si>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</si>
  <si>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</si>
  <si>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</si>
  <si>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</si>
  <si>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</si>
  <si>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</si>
  <si>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</si>
  <si>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</si>
  <si>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</si>
  <si>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</si>
  <si>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</si>
  <si>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</si>
  <si>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</si>
  <si>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</si>
  <si>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</si>
  <si>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</si>
  <si>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</si>
  <si>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</si>
  <si>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</si>
  <si>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</si>
  <si>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</si>
  <si>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</si>
  <si>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</si>
  <si>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</si>
  <si>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</si>
  <si>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</si>
  <si>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</si>
  <si>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</si>
  <si>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</si>
  <si>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</si>
  <si>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</si>
  <si>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</si>
  <si>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</si>
  <si>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</si>
  <si>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</si>
  <si>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</si>
  <si>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</si>
  <si>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</si>
  <si>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</si>
  <si>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</si>
  <si>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</si>
  <si>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</si>
  <si>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</si>
  <si>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</si>
  <si>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</si>
  <si>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</si>
  <si>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</si>
  <si>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</si>
  <si>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</si>
  <si>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</si>
  <si>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</si>
  <si>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</si>
  <si>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</si>
  <si>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</si>
  <si>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</si>
  <si>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</si>
  <si>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</si>
  <si>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</si>
  <si>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</si>
  <si>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</si>
  <si>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</si>
  <si>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</si>
  <si>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</si>
  <si>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</si>
  <si>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</si>
  <si>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</si>
  <si>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</si>
  <si>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</si>
  <si>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</si>
  <si>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</si>
  <si>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</si>
  <si>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</si>
  <si>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</si>
  <si>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</si>
  <si>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</si>
  <si>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</si>
  <si>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</si>
  <si>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</si>
  <si>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</si>
  <si>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</si>
  <si>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</si>
  <si>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</si>
  <si>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</si>
  <si>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</si>
  <si>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</si>
  <si>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</si>
  <si>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</si>
  <si>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</si>
  <si>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</si>
  <si>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</si>
  <si>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</si>
  <si>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</si>
  <si>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</si>
  <si>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</si>
  <si>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</si>
  <si>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</si>
  <si>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</si>
  <si>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</si>
  <si>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</si>
  <si>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</si>
  <si>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</si>
  <si>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</si>
  <si>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</si>
  <si>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</si>
  <si>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</si>
  <si>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</si>
  <si>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</si>
  <si>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</si>
  <si>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</si>
  <si>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</si>
  <si>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</si>
  <si>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</si>
  <si>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</si>
  <si>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</si>
  <si>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</si>
  <si>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</si>
  <si>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</si>
  <si>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</si>
  <si>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</si>
  <si>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</si>
  <si>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</si>
  <si>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</si>
  <si>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</si>
  <si>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</si>
  <si>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</si>
  <si>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</si>
  <si>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</si>
  <si>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</si>
  <si>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</si>
  <si>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</si>
  <si>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</si>
  <si>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</si>
  <si>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</si>
  <si>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</si>
  <si>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</si>
  <si>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</si>
  <si>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</si>
  <si>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</si>
  <si>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</si>
  <si>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</si>
  <si>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</si>
  <si>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</si>
  <si>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</si>
  <si>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</si>
  <si>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</si>
  <si>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</si>
  <si>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</si>
  <si>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</si>
  <si>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</si>
  <si>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</si>
  <si>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</si>
  <si>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</si>
  <si>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</si>
  <si>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</si>
  <si>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</si>
  <si>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</si>
  <si>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</si>
  <si>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</si>
  <si>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</si>
  <si>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</si>
  <si>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</si>
  <si>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</si>
  <si>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</si>
  <si>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</si>
  <si>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</si>
  <si>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</si>
  <si>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</si>
  <si>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</si>
  <si>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</si>
  <si>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</si>
  <si>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</si>
  <si>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</si>
  <si>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</si>
  <si>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</si>
  <si>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</si>
  <si>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</si>
  <si>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</si>
  <si>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</si>
  <si>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</si>
  <si>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</si>
  <si>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</si>
  <si>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</si>
  <si>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</si>
  <si>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</si>
  <si>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</si>
  <si>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</si>
  <si>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</si>
  <si>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</si>
  <si>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</si>
  <si>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</si>
  <si>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</si>
  <si>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</si>
  <si>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</si>
  <si>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</si>
  <si>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</si>
  <si>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</si>
  <si>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</si>
  <si>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</si>
  <si>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</si>
  <si>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</si>
  <si>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</si>
  <si>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</si>
  <si>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</si>
  <si>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</si>
  <si>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</si>
  <si>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</si>
  <si>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</si>
  <si>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</si>
  <si>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</si>
  <si>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</si>
  <si>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</si>
  <si>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</si>
  <si>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</si>
  <si>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</si>
  <si>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</si>
  <si>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</si>
  <si>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</si>
  <si>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</si>
  <si>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</si>
  <si>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</si>
  <si>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</si>
  <si>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</si>
  <si>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</si>
  <si>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</si>
  <si>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</si>
  <si>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</si>
  <si>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</si>
  <si>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</si>
  <si>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</si>
  <si>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</si>
  <si>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</si>
  <si>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</si>
  <si>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</si>
  <si>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</si>
  <si>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</si>
  <si>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</si>
  <si>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</si>
  <si>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</si>
  <si>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</si>
  <si>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</si>
  <si>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</si>
  <si>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</si>
  <si>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</si>
  <si>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</si>
  <si>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</si>
  <si>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</si>
  <si>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</si>
  <si>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</si>
  <si>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</si>
  <si>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</si>
  <si>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</si>
  <si>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</si>
  <si>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</si>
  <si>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</si>
  <si>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</si>
  <si>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</si>
  <si>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</si>
  <si>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</si>
  <si>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</si>
  <si>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</si>
  <si>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</si>
  <si>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</si>
  <si>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</si>
  <si>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</si>
  <si>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</si>
  <si>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</si>
  <si>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</si>
  <si>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</si>
  <si>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</si>
  <si>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</si>
  <si>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</si>
  <si>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</si>
  <si>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</si>
  <si>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</si>
  <si>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</si>
  <si>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</si>
  <si>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</si>
  <si>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</si>
  <si>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</si>
  <si>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</si>
  <si>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</si>
  <si>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</si>
  <si>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</si>
  <si>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</si>
  <si>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</si>
  <si>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</si>
  <si>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</si>
  <si>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</si>
  <si>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</si>
  <si>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</si>
  <si>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</si>
  <si>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</si>
  <si>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</si>
  <si>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</si>
  <si>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</si>
  <si>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</si>
  <si>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</si>
  <si>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</si>
  <si>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</si>
  <si>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</si>
  <si>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</si>
  <si>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</si>
  <si>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</si>
  <si>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</si>
  <si>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</si>
  <si>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</si>
  <si>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</si>
  <si>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</si>
  <si>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</si>
  <si>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</si>
  <si>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</si>
  <si>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</si>
  <si>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</si>
  <si>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</si>
  <si>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</si>
  <si>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</si>
  <si>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</si>
  <si>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</si>
  <si>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</si>
  <si>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</si>
  <si>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</si>
  <si>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</si>
  <si>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</si>
  <si>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</si>
  <si>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</si>
  <si>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</si>
  <si>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</si>
  <si>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</si>
  <si>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</si>
  <si>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</si>
  <si>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</si>
  <si>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</si>
  <si>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</si>
  <si>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</si>
  <si>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</si>
  <si>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</si>
  <si>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</si>
  <si>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</si>
  <si>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</si>
  <si>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</si>
  <si>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</si>
  <si>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</si>
  <si>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</si>
  <si>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</si>
  <si>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</si>
  <si>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</si>
  <si>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</si>
  <si>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</si>
  <si>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</si>
  <si>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</si>
  <si>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</si>
  <si>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</si>
  <si>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</si>
  <si>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</si>
  <si>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</si>
  <si>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</si>
  <si>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</si>
  <si>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</si>
  <si>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</si>
  <si>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</si>
  <si>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</si>
  <si>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</si>
  <si>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</si>
  <si>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</si>
  <si>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</si>
  <si>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</si>
  <si>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</si>
  <si>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</si>
  <si>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</si>
  <si>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</si>
  <si>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</si>
  <si>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</si>
  <si>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</si>
  <si>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</si>
  <si>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</si>
  <si>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</si>
  <si>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</si>
  <si>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</si>
  <si>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</si>
  <si>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</si>
  <si>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</si>
  <si>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</si>
  <si>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</si>
  <si>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</si>
  <si>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</si>
  <si>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</si>
  <si>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</si>
  <si>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</si>
  <si>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</si>
  <si>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</si>
  <si>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</si>
  <si>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</si>
  <si>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</si>
  <si>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</si>
  <si>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</si>
  <si>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</si>
  <si>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</si>
  <si>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</si>
  <si>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</si>
  <si>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</si>
  <si>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</si>
  <si>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</si>
  <si>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</si>
  <si>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</si>
  <si>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</si>
  <si>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</si>
  <si>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</si>
  <si>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</si>
  <si>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</si>
  <si>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</si>
  <si>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</si>
  <si>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</si>
  <si>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</si>
  <si>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</si>
  <si>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</si>
  <si>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</si>
  <si>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</si>
  <si>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</si>
  <si>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</si>
  <si>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</si>
  <si>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</si>
  <si>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</si>
  <si>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</si>
  <si>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</si>
  <si>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</si>
  <si>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</si>
  <si>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</si>
  <si>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</si>
  <si>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</si>
  <si>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</si>
  <si>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</si>
  <si>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</si>
  <si>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</si>
  <si>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</si>
  <si>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</si>
  <si>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</si>
  <si>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</si>
  <si>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</si>
  <si>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</si>
  <si>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</si>
  <si>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</si>
  <si>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</si>
  <si>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</si>
  <si>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</si>
  <si>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</si>
  <si>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</si>
  <si>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</si>
  <si>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</si>
  <si>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</si>
  <si>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</si>
  <si>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</si>
  <si>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</si>
  <si>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</si>
  <si>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</si>
  <si>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</si>
  <si>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</si>
  <si>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</si>
  <si>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</si>
  <si>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</si>
  <si>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</si>
  <si>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</si>
  <si>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</si>
  <si>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</si>
  <si>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</si>
  <si>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</si>
  <si>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</si>
  <si>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</si>
  <si>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</si>
  <si>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</si>
  <si>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</si>
  <si>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</si>
  <si>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</si>
  <si>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</si>
  <si>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</si>
  <si>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</si>
  <si>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</si>
  <si>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</si>
  <si>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</si>
  <si>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</si>
  <si>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</si>
  <si>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</si>
  <si>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</si>
  <si>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</si>
  <si>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</si>
  <si>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</si>
  <si>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</si>
  <si>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</si>
  <si>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</si>
  <si>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</si>
  <si>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</si>
  <si>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</si>
  <si>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</si>
  <si>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</si>
  <si>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</si>
  <si>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</si>
  <si>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</si>
  <si>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</si>
  <si>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</si>
  <si>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</si>
  <si>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</si>
  <si>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</si>
  <si>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</si>
  <si>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</si>
  <si>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</si>
  <si>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</si>
  <si>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</si>
  <si>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</si>
  <si>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</si>
  <si>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</si>
  <si>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</si>
  <si>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</si>
  <si>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</si>
  <si>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</si>
  <si>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</si>
  <si>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</si>
  <si>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</si>
  <si>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</si>
  <si>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</si>
  <si>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</si>
  <si>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</si>
  <si>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</si>
  <si>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</si>
  <si>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</si>
  <si>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</si>
  <si>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</si>
  <si>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</si>
  <si>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</si>
  <si>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</si>
  <si>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</si>
  <si>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</si>
  <si>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</si>
  <si>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</si>
  <si>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</si>
  <si>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</si>
  <si>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</si>
  <si>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</si>
  <si>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</si>
  <si>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</si>
  <si>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</si>
  <si>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</si>
  <si>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</si>
  <si>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</si>
  <si>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</si>
  <si>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</si>
  <si>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</si>
  <si>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</si>
  <si>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</si>
  <si>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</si>
  <si>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</si>
  <si>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</si>
  <si>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</si>
  <si>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</si>
  <si>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</si>
  <si>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</si>
  <si>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</si>
  <si>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</si>
  <si>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</si>
  <si>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</si>
  <si>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</si>
  <si>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</si>
  <si>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</si>
  <si>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</si>
  <si>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</si>
  <si>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</si>
  <si>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</si>
  <si>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</si>
  <si>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</si>
  <si>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</si>
  <si>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</si>
  <si>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</si>
  <si>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</si>
  <si>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</si>
  <si>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</si>
  <si>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</si>
  <si>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</si>
  <si>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</si>
  <si>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</si>
  <si>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</si>
  <si>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</si>
  <si>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</si>
  <si>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</si>
  <si>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</si>
  <si>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</si>
  <si>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</si>
  <si>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</si>
  <si>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</si>
  <si>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</si>
  <si>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</si>
  <si>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</si>
  <si>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</si>
  <si>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</si>
  <si>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</si>
  <si>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</si>
  <si>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</si>
  <si>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</si>
  <si>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</si>
  <si>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</si>
  <si>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</si>
  <si>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</si>
  <si>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</si>
  <si>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</si>
  <si>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</si>
  <si>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</si>
  <si>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</si>
  <si>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</si>
  <si>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</si>
  <si>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</si>
  <si>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</si>
  <si>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</si>
  <si>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</si>
  <si>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</si>
  <si>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</si>
  <si>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</si>
  <si>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</si>
  <si>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</si>
  <si>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</si>
  <si>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</si>
  <si>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</si>
  <si>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</si>
  <si>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</si>
  <si>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</si>
  <si>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</si>
  <si>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</si>
  <si>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</si>
  <si>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</si>
  <si>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</si>
  <si>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</si>
  <si>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</si>
  <si>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</si>
  <si>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</si>
  <si>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</si>
  <si>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</si>
  <si>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</si>
  <si>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</si>
  <si>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</si>
  <si>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</si>
  <si>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</si>
  <si>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</si>
  <si>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</si>
  <si>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</si>
  <si>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</si>
  <si>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</si>
  <si>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</si>
  <si>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</si>
  <si>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</si>
  <si>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</si>
  <si>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</si>
  <si>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</si>
  <si>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</si>
  <si>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</si>
  <si>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</si>
  <si>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</si>
  <si>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</si>
  <si>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</si>
  <si>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</si>
  <si>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</si>
  <si>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</si>
  <si>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</si>
  <si>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</si>
  <si>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</si>
  <si>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</si>
  <si>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</si>
  <si>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</si>
  <si>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</si>
  <si>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</si>
  <si>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</si>
  <si>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</si>
  <si>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</si>
  <si>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</si>
  <si>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</si>
  <si>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</si>
  <si>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</si>
  <si>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</si>
  <si>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</si>
  <si>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</si>
  <si>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</si>
  <si>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</si>
  <si>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</si>
  <si>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</si>
  <si>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</si>
  <si>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</si>
  <si>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</si>
  <si>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</si>
  <si>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</si>
  <si>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</si>
  <si>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</si>
  <si>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</si>
  <si>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</si>
  <si>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</si>
  <si>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</si>
  <si>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</si>
  <si>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</si>
  <si>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</si>
  <si>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</si>
  <si>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</si>
  <si>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</si>
  <si>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</si>
  <si>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</si>
  <si>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</si>
  <si>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</si>
  <si>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</si>
  <si>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</si>
  <si>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</si>
  <si>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</si>
  <si>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</si>
  <si>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</si>
  <si>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</si>
  <si>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</si>
  <si>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</si>
  <si>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</si>
  <si>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</si>
  <si>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</si>
  <si>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</si>
  <si>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</si>
  <si>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</si>
  <si>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</si>
  <si>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</si>
  <si>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</si>
  <si>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</si>
  <si>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</si>
  <si>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</si>
  <si>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</si>
  <si>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</si>
  <si>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</si>
  <si>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</si>
  <si>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</si>
  <si>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</si>
  <si>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</si>
  <si>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</si>
  <si>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</si>
  <si>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</si>
  <si>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</si>
  <si>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</si>
  <si>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</si>
  <si>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</si>
  <si>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</si>
  <si>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</si>
  <si>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</si>
  <si>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</si>
  <si>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</si>
  <si>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</si>
  <si>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</si>
  <si>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</si>
  <si>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</si>
  <si>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</si>
  <si>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</si>
  <si>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</si>
  <si>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</si>
  <si>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</si>
  <si>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</si>
  <si>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</si>
  <si>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</si>
  <si>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</si>
  <si>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</si>
  <si>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</si>
  <si>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</si>
  <si>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</si>
  <si>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</si>
  <si>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</si>
  <si>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</si>
  <si>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</si>
  <si>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</si>
  <si>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</si>
  <si>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</si>
  <si>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</si>
  <si>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</si>
  <si>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</si>
  <si>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</si>
  <si>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</si>
  <si>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</si>
  <si>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</si>
  <si>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</si>
  <si>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</si>
  <si>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</si>
  <si>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</si>
  <si>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</si>
  <si>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</si>
  <si>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</si>
  <si>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</si>
  <si>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</si>
  <si>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</si>
  <si>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</si>
  <si>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</si>
  <si>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</si>
  <si>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</si>
  <si>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</si>
  <si>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</si>
  <si>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</si>
  <si>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</si>
  <si>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</si>
  <si>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</si>
  <si>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</si>
  <si>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</si>
  <si>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</si>
  <si>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</si>
  <si>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</si>
  <si>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</si>
  <si>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</si>
  <si>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</si>
  <si>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</si>
  <si>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</si>
  <si>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</si>
  <si>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</si>
  <si>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</si>
  <si>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</si>
  <si>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</si>
  <si>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</si>
  <si>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</si>
  <si>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</si>
  <si>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</si>
  <si>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</si>
  <si>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</si>
  <si>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</si>
  <si>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</si>
  <si>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</si>
  <si>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</si>
  <si>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</si>
  <si>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</si>
  <si>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</si>
  <si>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</si>
  <si>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</si>
  <si>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</si>
  <si>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</si>
  <si>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</si>
  <si>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</si>
  <si>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</si>
  <si>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</si>
  <si>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</si>
  <si>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</si>
  <si>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</si>
  <si>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</si>
  <si>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</si>
  <si>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</si>
  <si>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</si>
  <si>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</si>
  <si>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</si>
  <si>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</si>
  <si>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</si>
  <si>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</si>
  <si>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</si>
  <si>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</si>
  <si>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</si>
  <si>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</si>
  <si>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</si>
  <si>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</si>
  <si>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</si>
  <si>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</si>
  <si>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</si>
  <si>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</si>
  <si>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</si>
  <si>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</si>
  <si>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</si>
  <si>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</si>
  <si>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</si>
  <si>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</si>
  <si>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</si>
  <si>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</si>
  <si>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</si>
  <si>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</si>
  <si>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</si>
  <si>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</si>
  <si>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</si>
  <si>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</si>
  <si>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</si>
  <si>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</si>
  <si>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</si>
  <si>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</si>
  <si>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</si>
  <si>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</si>
  <si>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</si>
  <si>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</si>
  <si>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</si>
  <si>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</si>
  <si>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</si>
  <si>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</si>
  <si>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</si>
  <si>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</si>
  <si>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</si>
  <si>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</si>
  <si>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</si>
  <si>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</si>
  <si>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</si>
  <si>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</si>
  <si>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</si>
  <si>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</si>
  <si>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</si>
  <si>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</si>
  <si>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</si>
  <si>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</si>
  <si>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</si>
  <si>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</si>
  <si>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</si>
  <si>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</si>
  <si>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</si>
  <si>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</si>
  <si>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</si>
  <si>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</si>
  <si>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</si>
  <si>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</si>
  <si>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</si>
  <si>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</si>
  <si>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</si>
  <si>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</si>
  <si>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</si>
  <si>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</si>
  <si>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</si>
  <si>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</si>
  <si>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</si>
  <si>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</si>
  <si>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</si>
  <si>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</si>
  <si>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</si>
  <si>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</si>
  <si>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</si>
  <si>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</si>
  <si>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</si>
  <si>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</si>
  <si>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</si>
  <si>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</si>
  <si>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</si>
  <si>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</si>
  <si>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</si>
  <si>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</si>
  <si>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</si>
  <si>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</si>
  <si>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</si>
  <si>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</si>
  <si>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</si>
  <si>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</si>
  <si>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</si>
  <si>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</si>
  <si>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</si>
  <si>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</si>
  <si>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</si>
  <si>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</si>
  <si>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</si>
  <si>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</si>
  <si>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</si>
  <si>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</si>
  <si>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</si>
  <si>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</si>
  <si>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</si>
  <si>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</si>
  <si>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</si>
  <si>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</si>
  <si>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</si>
  <si>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</si>
  <si>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</si>
  <si>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</si>
  <si>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</si>
  <si>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</si>
  <si>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</si>
  <si>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</si>
  <si>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</si>
  <si>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</si>
  <si>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</si>
  <si>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</si>
  <si>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</si>
  <si>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</si>
  <si>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</si>
  <si>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</si>
  <si>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</si>
  <si>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</si>
  <si>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</si>
  <si>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</si>
  <si>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</si>
  <si>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</si>
  <si>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</si>
  <si>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</si>
  <si>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</si>
  <si>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</si>
  <si>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</si>
  <si>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</si>
  <si>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</si>
  <si>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</si>
  <si>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</si>
  <si>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</si>
  <si>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</si>
  <si>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</si>
  <si>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</si>
  <si>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</si>
  <si>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</si>
  <si>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</si>
  <si>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</si>
  <si>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</si>
  <si>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</si>
  <si>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</si>
  <si>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</si>
  <si>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</si>
  <si>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</si>
  <si>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</si>
  <si>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</si>
  <si>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</si>
  <si>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</si>
  <si>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</si>
  <si>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</si>
  <si>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</si>
  <si>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</si>
  <si>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</si>
  <si>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</si>
  <si>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</si>
  <si>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</si>
  <si>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</si>
  <si>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</si>
  <si>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</si>
  <si>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</si>
  <si>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</si>
  <si>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</si>
  <si>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</si>
  <si>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</si>
  <si>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</si>
  <si>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</si>
  <si>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</si>
  <si>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</si>
  <si>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</si>
  <si>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</si>
  <si>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</si>
  <si>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</si>
  <si>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</si>
  <si>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</si>
  <si>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</si>
  <si>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</si>
  <si>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</si>
  <si>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</si>
  <si>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</si>
  <si>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</si>
  <si>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</si>
  <si>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</si>
  <si>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</si>
  <si>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</si>
  <si>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</si>
  <si>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</si>
  <si>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</si>
  <si>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</si>
  <si>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</si>
  <si>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</si>
  <si>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</si>
  <si>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</si>
  <si>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</si>
  <si>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</si>
  <si>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</si>
  <si>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</si>
  <si>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</si>
  <si>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</si>
  <si>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</si>
  <si>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</si>
  <si>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</si>
  <si>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</si>
  <si>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</si>
  <si>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</si>
  <si>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</si>
  <si>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</si>
  <si>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</si>
  <si>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</si>
  <si>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</si>
  <si>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</si>
  <si>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</si>
  <si>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</si>
  <si>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</si>
  <si>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</si>
  <si>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</si>
  <si>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</si>
  <si>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</si>
  <si>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</si>
  <si>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</si>
  <si>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</si>
  <si>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</si>
  <si>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</si>
  <si>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</si>
  <si>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</si>
  <si>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</si>
  <si>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</si>
  <si>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</si>
  <si>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</si>
  <si>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</si>
  <si>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</si>
  <si>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</si>
  <si>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</si>
  <si>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</si>
  <si>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</si>
  <si>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</si>
  <si>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</si>
  <si>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</si>
  <si>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</si>
  <si>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</si>
  <si>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</si>
  <si>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</si>
  <si>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</si>
  <si>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</si>
  <si>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</si>
  <si>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</si>
  <si>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</si>
  <si>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</si>
  <si>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</si>
  <si>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</si>
  <si>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</si>
  <si>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</si>
  <si>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</si>
  <si>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</si>
  <si>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</si>
  <si>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</si>
  <si>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</si>
  <si>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</si>
  <si>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</si>
  <si>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</si>
  <si>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</si>
  <si>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</si>
  <si>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</si>
  <si>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</si>
  <si>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</si>
  <si>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</si>
  <si>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</si>
  <si>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</si>
  <si>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</si>
  <si>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</si>
  <si>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</si>
  <si>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</si>
  <si>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</si>
  <si>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</si>
  <si>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</si>
  <si>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</si>
  <si>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</si>
  <si>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</si>
  <si>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</si>
  <si>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</si>
  <si>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</si>
  <si>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</si>
  <si>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</si>
  <si>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</si>
  <si>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</si>
  <si>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</si>
  <si>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</si>
  <si>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</si>
  <si>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</si>
  <si>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</si>
  <si>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</si>
  <si>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</si>
  <si>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</si>
  <si>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</si>
  <si>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</si>
  <si>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</si>
  <si>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</si>
  <si>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</si>
  <si>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</si>
  <si>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</si>
  <si>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</si>
  <si>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</si>
  <si>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</si>
  <si>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</si>
  <si>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</si>
  <si>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</si>
  <si>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</si>
  <si>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</si>
  <si>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</si>
  <si>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</si>
  <si>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</si>
  <si>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</si>
  <si>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</si>
  <si>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</si>
  <si>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</si>
  <si>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</si>
  <si>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</si>
  <si>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</si>
  <si>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</si>
  <si>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</si>
  <si>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</si>
  <si>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</si>
  <si>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</si>
  <si>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</si>
  <si>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</si>
  <si>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</si>
  <si>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</si>
  <si>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</si>
  <si>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</si>
  <si>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</si>
  <si>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</si>
  <si>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</si>
  <si>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</si>
  <si>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</si>
  <si>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</si>
  <si>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</si>
  <si>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</si>
  <si>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</si>
  <si>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</si>
  <si>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</si>
  <si>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</si>
  <si>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</si>
  <si>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</si>
  <si>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</si>
  <si>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</si>
  <si>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</si>
  <si>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</si>
  <si>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</si>
  <si>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</si>
  <si>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</si>
  <si>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</si>
  <si>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</si>
  <si>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</si>
  <si>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</si>
  <si>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</si>
  <si>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</si>
  <si>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</si>
  <si>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</si>
  <si>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</si>
  <si>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</si>
  <si>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</si>
  <si>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</si>
  <si>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</si>
  <si>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</si>
  <si>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</si>
  <si>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</si>
  <si>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</si>
  <si>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</si>
  <si>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</si>
  <si>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</si>
  <si>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</si>
  <si>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</si>
  <si>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</si>
  <si>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</si>
  <si>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</si>
  <si>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</si>
  <si>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</si>
  <si>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</si>
  <si>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</si>
  <si>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</si>
  <si>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</si>
  <si>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</si>
  <si>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</si>
  <si>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</si>
  <si>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</si>
  <si>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</si>
  <si>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</si>
  <si>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</si>
  <si>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</si>
  <si>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</si>
  <si>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</si>
  <si>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</si>
  <si>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</si>
  <si>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</si>
  <si>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</si>
  <si>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</si>
  <si>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</si>
  <si>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</si>
  <si>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</si>
  <si>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</si>
  <si>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</si>
  <si>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</si>
  <si>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</si>
  <si>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</si>
  <si>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</si>
  <si>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</si>
  <si>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</si>
  <si>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</si>
  <si>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</si>
  <si>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</si>
  <si>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</si>
  <si>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</si>
  <si>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</si>
  <si>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</si>
  <si>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</si>
  <si>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</si>
  <si>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</si>
  <si>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</si>
  <si>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</si>
  <si>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</si>
  <si>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</si>
  <si>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</si>
  <si>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</si>
  <si>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</si>
  <si>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</si>
  <si>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</si>
  <si>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</si>
  <si>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</si>
  <si>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</si>
  <si>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</si>
  <si>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</si>
  <si>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</si>
  <si>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</si>
  <si>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</si>
  <si>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</si>
  <si>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</si>
  <si>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</si>
  <si>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</si>
  <si>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</si>
  <si>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</si>
  <si>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</si>
  <si>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</si>
  <si>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</si>
  <si>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</si>
  <si>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</si>
  <si>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</si>
  <si>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</si>
  <si>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</si>
  <si>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</si>
  <si>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</si>
  <si>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</si>
  <si>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</si>
  <si>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</si>
  <si>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</si>
  <si>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</si>
  <si>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</si>
  <si>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</si>
  <si>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</si>
  <si>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</si>
  <si>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</si>
  <si>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</si>
  <si>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</si>
  <si>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</si>
  <si>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</si>
  <si>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</si>
  <si>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</si>
  <si>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</si>
  <si>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</si>
  <si>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</si>
  <si>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</si>
  <si>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</si>
  <si>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</si>
  <si>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</si>
  <si>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</si>
  <si>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</si>
  <si>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</si>
  <si>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</si>
  <si>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</si>
  <si>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</si>
  <si>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</si>
  <si>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</si>
  <si>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</si>
  <si>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</si>
  <si>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</si>
  <si>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</si>
  <si>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</si>
  <si>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</si>
  <si>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</si>
  <si>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</si>
  <si>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</si>
  <si>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</si>
  <si>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</si>
  <si>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</si>
  <si>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</si>
  <si>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</si>
  <si>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</si>
  <si>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</si>
  <si>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</si>
  <si>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</si>
  <si>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</si>
  <si>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</si>
  <si>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</si>
  <si>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</si>
  <si>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</si>
  <si>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</si>
  <si>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</si>
  <si>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</si>
  <si>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</si>
  <si>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</si>
  <si>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</si>
  <si>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</si>
  <si>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</si>
  <si>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</si>
  <si>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</si>
  <si>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</si>
  <si>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</si>
  <si>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</si>
  <si>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</si>
  <si>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</si>
  <si>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</si>
  <si>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</si>
  <si>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</si>
  <si>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</si>
  <si>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</si>
  <si>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</si>
  <si>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</si>
  <si>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</si>
  <si>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</si>
  <si>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</si>
  <si>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</si>
  <si>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</si>
  <si>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</si>
  <si>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</si>
  <si>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</si>
  <si>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</si>
  <si>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</si>
  <si>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</si>
  <si>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</si>
  <si>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</si>
  <si>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</si>
  <si>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</si>
  <si>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</si>
  <si>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</si>
  <si>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</si>
  <si>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</si>
  <si>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</si>
  <si>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</si>
  <si>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</si>
  <si>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</si>
  <si>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</si>
  <si>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</si>
  <si>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</si>
  <si>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</si>
  <si>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</si>
  <si>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</si>
  <si>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</si>
  <si>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</si>
  <si>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</si>
  <si>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</si>
  <si>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</si>
  <si>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</si>
  <si>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</si>
  <si>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</si>
  <si>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</si>
  <si>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</si>
  <si>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</si>
  <si>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</si>
  <si>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</si>
  <si>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</si>
  <si>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</si>
  <si>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</si>
  <si>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</si>
  <si>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</si>
  <si>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</si>
  <si>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</si>
  <si>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</si>
  <si>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</si>
  <si>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</si>
  <si>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</si>
  <si>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</si>
  <si>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</si>
  <si>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</si>
  <si>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</si>
  <si>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</si>
  <si>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</si>
  <si>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</si>
  <si>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</si>
  <si>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</si>
  <si>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</si>
  <si>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</si>
  <si>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</si>
  <si>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</si>
  <si>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</si>
  <si>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</si>
  <si>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</si>
  <si>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</si>
  <si>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</si>
  <si>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</si>
  <si>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</si>
  <si>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</si>
  <si>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</si>
  <si>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</si>
  <si>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</si>
  <si>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</si>
  <si>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</si>
  <si>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</si>
  <si>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</si>
  <si>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</si>
  <si>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</si>
  <si>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</si>
  <si>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</si>
  <si>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</si>
  <si>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</si>
  <si>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</si>
  <si>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</si>
  <si>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</si>
  <si>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</si>
  <si>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</si>
  <si>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</si>
  <si>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</si>
  <si>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</si>
  <si>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</si>
  <si>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</si>
  <si>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</si>
  <si>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</si>
  <si>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</si>
  <si>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</si>
  <si>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</si>
  <si>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</si>
  <si>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</si>
  <si>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</si>
  <si>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</si>
  <si>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</si>
  <si>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</si>
  <si>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</si>
  <si>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</si>
  <si>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</si>
  <si>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</si>
  <si>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</si>
  <si>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</si>
  <si>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</si>
  <si>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</si>
  <si>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</si>
  <si>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</si>
  <si>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</si>
  <si>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</si>
  <si>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</si>
  <si>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</si>
  <si>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</si>
  <si>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</si>
  <si>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</si>
  <si>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</si>
  <si>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</si>
  <si>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</si>
  <si>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</si>
  <si>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</si>
  <si>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</si>
  <si>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</si>
  <si>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</si>
  <si>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</si>
  <si>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</si>
  <si>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</si>
  <si>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</si>
  <si>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</si>
  <si>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</si>
  <si>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</si>
  <si>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</si>
  <si>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</si>
  <si>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</si>
  <si>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</si>
  <si>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</si>
  <si>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</si>
  <si>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</si>
  <si>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</si>
  <si>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</si>
  <si>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</si>
  <si>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</si>
  <si>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</si>
  <si>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</si>
  <si>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</si>
  <si>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</si>
  <si>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</si>
  <si>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</si>
  <si>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</si>
  <si>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</si>
  <si>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</si>
  <si>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</si>
  <si>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</si>
  <si>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</si>
  <si>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</si>
  <si>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</si>
  <si>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</si>
  <si>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</si>
  <si>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</si>
  <si>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</si>
  <si>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</si>
  <si>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</si>
  <si>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</si>
  <si>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</si>
  <si>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</si>
  <si>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</si>
  <si>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</si>
  <si>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</si>
  <si>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</si>
  <si>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</si>
  <si>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</si>
  <si>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</si>
  <si>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</si>
  <si>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</si>
  <si>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</si>
  <si>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</si>
  <si>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</si>
  <si>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</si>
  <si>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</si>
  <si>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</si>
  <si>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</si>
  <si>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</si>
  <si>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</si>
  <si>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</si>
  <si>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</si>
  <si>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</si>
  <si>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</si>
  <si>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</si>
  <si>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</si>
  <si>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</si>
  <si>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</si>
  <si>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</si>
  <si>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</si>
  <si>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</si>
  <si>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</si>
  <si>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</si>
  <si>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</si>
  <si>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</si>
  <si>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</si>
  <si>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</si>
  <si>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</si>
  <si>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</si>
  <si>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</si>
  <si>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</si>
  <si>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</si>
  <si>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</si>
  <si>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</si>
  <si>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</si>
  <si>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</si>
  <si>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</si>
  <si>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</si>
  <si>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</si>
  <si>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</si>
  <si>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</si>
  <si>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</si>
  <si>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</si>
  <si>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</si>
  <si>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</si>
  <si>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</si>
  <si>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</si>
  <si>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</si>
  <si>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</si>
  <si>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</si>
  <si>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</si>
  <si>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</si>
  <si>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</si>
  <si>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</si>
  <si>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</si>
  <si>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</si>
  <si>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</si>
  <si>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</si>
  <si>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</si>
  <si>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</si>
  <si>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</si>
  <si>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</si>
  <si>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</si>
  <si>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</si>
  <si>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</si>
  <si>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</si>
  <si>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</si>
  <si>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</si>
  <si>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</si>
  <si>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</si>
  <si>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</si>
  <si>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</si>
  <si>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</si>
  <si>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</si>
  <si>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</si>
  <si>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</si>
  <si>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</si>
  <si>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</si>
  <si>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</si>
  <si>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</si>
  <si>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</si>
  <si>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</si>
  <si>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</si>
  <si>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</si>
  <si>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</si>
  <si>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</si>
  <si>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</si>
  <si>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</si>
  <si>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</si>
  <si>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</si>
  <si>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</si>
  <si>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</si>
  <si>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</si>
  <si>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</si>
  <si>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</si>
  <si>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</si>
  <si>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</si>
  <si>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</si>
  <si>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</si>
  <si>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</si>
  <si>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</si>
  <si>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</si>
  <si>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</si>
  <si>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</si>
  <si>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</si>
  <si>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</si>
  <si>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</si>
  <si>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</si>
  <si>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</si>
  <si>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</si>
  <si>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</si>
  <si>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</si>
  <si>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</si>
  <si>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</si>
  <si>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</si>
  <si>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</si>
  <si>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</si>
  <si>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</si>
  <si>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</si>
  <si>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</si>
  <si>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</si>
  <si>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</si>
  <si>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</si>
  <si>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</si>
  <si>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</si>
  <si>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</si>
  <si>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</si>
  <si>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</si>
  <si>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</si>
  <si>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</si>
  <si>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</si>
  <si>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</si>
  <si>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</si>
  <si>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</si>
  <si>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</si>
  <si>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</si>
  <si>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</si>
  <si>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</si>
  <si>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</si>
  <si>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</si>
  <si>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</si>
  <si>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</si>
  <si>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</si>
  <si>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</si>
  <si>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</si>
  <si>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</si>
  <si>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</si>
  <si>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</si>
  <si>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</si>
  <si>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</si>
  <si>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</si>
  <si>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</si>
  <si>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</si>
  <si>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</si>
  <si>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</si>
  <si>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</si>
  <si>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</si>
  <si>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</si>
  <si>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</si>
  <si>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</si>
  <si>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</si>
  <si>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</si>
  <si>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</si>
  <si>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</si>
  <si>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</si>
  <si>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</si>
  <si>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</si>
  <si>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</si>
  <si>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</si>
  <si>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</si>
  <si>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</si>
  <si>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</si>
  <si>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</si>
  <si>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</si>
  <si>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</si>
  <si>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</si>
  <si>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</si>
  <si>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</si>
  <si>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</si>
  <si>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</si>
  <si>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</si>
  <si>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</si>
  <si>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</si>
  <si>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</si>
  <si>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</si>
  <si>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</si>
  <si>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</si>
  <si>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</si>
  <si>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</si>
  <si>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</si>
  <si>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</si>
  <si>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</si>
  <si>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</si>
  <si>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</si>
  <si>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</si>
  <si>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</si>
  <si>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</si>
  <si>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</si>
  <si>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</si>
  <si>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</si>
  <si>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</si>
  <si>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</si>
  <si>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</si>
  <si>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</si>
  <si>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</si>
  <si>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</si>
  <si>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</si>
  <si>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</si>
  <si>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</si>
  <si>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</si>
  <si>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</si>
  <si>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</si>
  <si>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</si>
  <si>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</si>
  <si>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</si>
  <si>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</si>
  <si>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</si>
  <si>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</si>
  <si>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</si>
  <si>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</si>
  <si>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</si>
  <si>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</si>
  <si>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</si>
  <si>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</si>
  <si>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</si>
  <si>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</si>
  <si>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</si>
  <si>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</si>
  <si>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</si>
  <si>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</si>
  <si>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</si>
  <si>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</si>
  <si>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</si>
  <si>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</si>
  <si>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</si>
  <si>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</si>
  <si>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</si>
  <si>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</si>
  <si>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</si>
  <si>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</si>
  <si>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</si>
  <si>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</si>
  <si>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</si>
  <si>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</si>
  <si>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</si>
  <si>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</si>
  <si>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</si>
  <si>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</si>
  <si>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</si>
  <si>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</si>
  <si>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</si>
  <si>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</si>
  <si>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</si>
  <si>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</si>
  <si>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</si>
  <si>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</si>
  <si>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</si>
  <si>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</si>
  <si>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</si>
  <si>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</si>
  <si>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</si>
  <si>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</si>
  <si>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</si>
  <si>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</si>
  <si>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</si>
  <si>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</si>
  <si>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</si>
  <si>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</si>
  <si>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</si>
  <si>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</si>
  <si>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</si>
  <si>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</si>
  <si>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</si>
  <si>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</si>
  <si>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</si>
  <si>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</si>
  <si>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</si>
  <si>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</si>
  <si>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</si>
  <si>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</si>
  <si>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</si>
  <si>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</si>
  <si>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</si>
  <si>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</si>
  <si>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</si>
  <si>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</si>
  <si>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</si>
  <si>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</si>
  <si>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</si>
  <si>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</si>
  <si>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</si>
  <si>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</si>
  <si>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</si>
  <si>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</si>
  <si>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</si>
  <si>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</si>
  <si>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</si>
  <si>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</si>
  <si>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</si>
  <si>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</si>
  <si>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</si>
  <si>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</si>
  <si>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</si>
  <si>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</si>
  <si>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</si>
  <si>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</si>
  <si>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</si>
  <si>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</si>
  <si>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</si>
  <si>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</si>
  <si>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</si>
  <si>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</si>
  <si>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</si>
  <si>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</si>
  <si>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</si>
  <si>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</si>
  <si>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</si>
  <si>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</si>
  <si>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</si>
  <si>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</si>
  <si>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</si>
  <si>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</si>
  <si>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</si>
  <si>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</si>
  <si>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</si>
  <si>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</si>
  <si>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</si>
  <si>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</si>
  <si>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</si>
  <si>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</si>
  <si>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</si>
  <si>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</si>
  <si>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</si>
  <si>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</si>
  <si>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</si>
  <si>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</si>
  <si>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</si>
  <si>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</si>
  <si>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</si>
  <si>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</si>
  <si>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</si>
  <si>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</si>
  <si>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</si>
  <si>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</si>
  <si>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</si>
  <si>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</si>
  <si>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</si>
  <si>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</si>
  <si>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</si>
  <si>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</si>
  <si>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</si>
  <si>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</si>
  <si>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</si>
  <si>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</si>
  <si>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</si>
  <si>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</si>
  <si>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</si>
  <si>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</si>
  <si>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</si>
  <si>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</si>
  <si>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</si>
  <si>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</si>
  <si>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</si>
  <si>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</si>
  <si>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</si>
  <si>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</si>
  <si>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</si>
  <si>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</si>
  <si>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</si>
  <si>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</si>
  <si>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</si>
  <si>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</si>
  <si>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</si>
  <si>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</si>
  <si>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</si>
  <si>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</si>
  <si>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</si>
  <si>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</si>
  <si>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</si>
  <si>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</si>
  <si>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</si>
  <si>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</si>
  <si>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</si>
  <si>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</si>
  <si>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</si>
  <si>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</si>
  <si>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</si>
  <si>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</si>
  <si>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</si>
  <si>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</si>
  <si>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</si>
  <si>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</si>
  <si>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</si>
  <si>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</si>
  <si>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</si>
  <si>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</si>
  <si>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</si>
  <si>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</si>
  <si>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</si>
  <si>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</si>
  <si>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</si>
  <si>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</si>
  <si>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</si>
  <si>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</si>
  <si>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</si>
  <si>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</si>
  <si>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</si>
  <si>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</si>
  <si>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</si>
  <si>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</si>
  <si>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</si>
  <si>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</si>
  <si>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</si>
  <si>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</si>
  <si>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</si>
  <si>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</si>
  <si>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</si>
  <si>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</si>
  <si>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</si>
  <si>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</si>
  <si>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</si>
  <si>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</si>
  <si>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</si>
  <si>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</si>
  <si>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</si>
  <si>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</si>
  <si>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</si>
  <si>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</si>
  <si>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</si>
  <si>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</si>
  <si>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</si>
  <si>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</si>
  <si>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</si>
  <si>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</si>
  <si>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</si>
  <si>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</si>
  <si>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</si>
  <si>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</si>
  <si>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</si>
  <si>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</si>
  <si>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</si>
  <si>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</si>
  <si>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</si>
  <si>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</si>
  <si>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</si>
  <si>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</si>
  <si>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</si>
  <si>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</si>
  <si>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</si>
  <si>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</si>
  <si>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</si>
  <si>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</si>
  <si>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</si>
  <si>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</si>
  <si>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</si>
  <si>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</si>
  <si>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</si>
  <si>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</si>
  <si>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</si>
  <si>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</si>
  <si>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</si>
  <si>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</si>
  <si>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</si>
  <si>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</si>
  <si>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</si>
  <si>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</si>
  <si>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</si>
  <si>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</si>
  <si>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</si>
  <si>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</si>
  <si>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</si>
  <si>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</si>
  <si>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</si>
  <si>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</si>
  <si>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</si>
  <si>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</si>
  <si>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</si>
  <si>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</si>
  <si>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</si>
  <si>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</si>
  <si>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</si>
  <si>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</si>
  <si>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</si>
  <si>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</si>
  <si>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</si>
  <si>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</si>
  <si>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</si>
  <si>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</si>
  <si>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</si>
  <si>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</si>
  <si>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</si>
  <si>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</si>
  <si>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</si>
  <si>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</si>
  <si>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</si>
  <si>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</si>
  <si>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</si>
  <si>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</si>
  <si>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</si>
  <si>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</si>
  <si>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</si>
  <si>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</si>
  <si>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</si>
  <si>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</si>
  <si>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</si>
  <si>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</si>
  <si>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</si>
  <si>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</si>
  <si>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</si>
  <si>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</si>
  <si>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</si>
  <si>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</si>
  <si>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</si>
  <si>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</si>
  <si>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</si>
  <si>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</si>
  <si>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</si>
  <si>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</si>
  <si>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</si>
  <si>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</si>
  <si>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</si>
  <si>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</si>
  <si>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</si>
  <si>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</si>
  <si>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</si>
  <si>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</si>
  <si>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</si>
  <si>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</si>
  <si>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</si>
  <si>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</si>
  <si>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</si>
  <si>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</si>
  <si>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</si>
  <si>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</si>
  <si>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</si>
  <si>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</si>
  <si>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</si>
  <si>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</si>
  <si>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</si>
  <si>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</si>
  <si>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</si>
  <si>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</si>
  <si>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</si>
  <si>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</si>
  <si>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</si>
  <si>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</si>
  <si>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</si>
  <si>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</si>
  <si>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</si>
  <si>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</si>
  <si>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</si>
  <si>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</si>
  <si>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</si>
  <si>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</si>
  <si>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</si>
  <si>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</si>
  <si>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</si>
  <si>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</si>
  <si>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</si>
  <si>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</si>
  <si>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</si>
  <si>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</si>
  <si>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</si>
  <si>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</si>
  <si>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</si>
  <si>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</si>
  <si>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</si>
  <si>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</si>
  <si>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</si>
  <si>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</si>
  <si>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</si>
  <si>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</si>
  <si>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</si>
  <si>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</si>
  <si>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</si>
  <si>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</si>
  <si>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</si>
  <si>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</si>
  <si>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</si>
  <si>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</si>
  <si>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</si>
  <si>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</si>
  <si>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</si>
  <si>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</si>
  <si>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</si>
  <si>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</si>
  <si>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</si>
  <si>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</si>
  <si>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</si>
  <si>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</si>
  <si>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</si>
  <si>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</si>
  <si>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</si>
  <si>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</si>
  <si>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</si>
  <si>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</si>
  <si>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</si>
  <si>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</si>
  <si>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</si>
  <si>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</si>
  <si>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</si>
  <si>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</si>
  <si>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</si>
  <si>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</si>
  <si>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</si>
  <si>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</si>
  <si>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</si>
  <si>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</si>
  <si>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</si>
  <si>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</si>
  <si>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</si>
  <si>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</si>
  <si>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</si>
  <si>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</si>
  <si>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</si>
  <si>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</si>
  <si>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</si>
  <si>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</si>
  <si>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</si>
  <si>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</si>
  <si>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</si>
  <si>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</si>
  <si>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</si>
  <si>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</si>
  <si>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</si>
  <si>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</si>
  <si>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</si>
  <si>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</si>
  <si>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</si>
  <si>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</si>
  <si>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</si>
  <si>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</si>
  <si>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</si>
  <si>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</si>
  <si>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</si>
  <si>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</si>
  <si>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</si>
  <si>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</si>
  <si>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</si>
  <si>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</si>
  <si>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</si>
  <si>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</si>
  <si>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</si>
  <si>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</si>
  <si>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</si>
  <si>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</si>
  <si>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</si>
  <si>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</si>
  <si>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</si>
  <si>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</si>
  <si>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</si>
  <si>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</si>
  <si>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</si>
  <si>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</si>
  <si>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</si>
  <si>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</si>
  <si>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</si>
  <si>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</si>
  <si>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</si>
  <si>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</si>
  <si>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</si>
  <si>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</si>
  <si>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</si>
  <si>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</si>
  <si>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</si>
  <si>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</si>
  <si>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</si>
  <si>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</si>
  <si>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</si>
  <si>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</si>
  <si>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</si>
  <si>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</si>
  <si>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</si>
  <si>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</si>
  <si>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</si>
  <si>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</si>
  <si>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</si>
  <si>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</si>
  <si>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</si>
  <si>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</si>
  <si>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</si>
  <si>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</si>
  <si>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</si>
  <si>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</si>
  <si>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</si>
  <si>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</si>
  <si>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</si>
  <si>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</si>
  <si>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</si>
  <si>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</si>
  <si>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</si>
  <si>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</si>
  <si>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</si>
  <si>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</si>
  <si>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</si>
  <si>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</si>
  <si>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</si>
  <si>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</si>
  <si>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</si>
  <si>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</si>
  <si>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</si>
  <si>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</si>
  <si>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</si>
  <si>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</si>
  <si>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</si>
  <si>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</si>
  <si>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</si>
  <si>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</si>
  <si>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</si>
  <si>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</si>
  <si>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</si>
  <si>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</si>
  <si>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</si>
  <si>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</si>
  <si>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</si>
  <si>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</si>
  <si>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</si>
  <si>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</si>
  <si>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</si>
  <si>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</si>
  <si>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</si>
  <si>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</si>
  <si>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</si>
  <si>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</si>
  <si>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</si>
  <si>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</si>
  <si>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</si>
  <si>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</si>
  <si>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</si>
  <si>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</si>
  <si>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</si>
  <si>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</si>
  <si>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</si>
  <si>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</si>
  <si>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</si>
  <si>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</si>
  <si>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</si>
  <si>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</si>
  <si>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</si>
  <si>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</si>
  <si>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</si>
  <si>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</si>
  <si>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</si>
  <si>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</si>
  <si>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</si>
  <si>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</si>
  <si>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</si>
  <si>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</si>
  <si>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</si>
  <si>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</si>
  <si>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</si>
  <si>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</si>
  <si>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</si>
  <si>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</si>
  <si>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</si>
  <si>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</si>
  <si>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</si>
  <si>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</si>
  <si>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</si>
  <si>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</si>
  <si>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</si>
  <si>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</si>
  <si>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</si>
  <si>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</si>
  <si>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</si>
  <si>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</si>
  <si>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</si>
  <si>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</si>
  <si>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</si>
  <si>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</si>
  <si>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</si>
  <si>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</si>
  <si>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</si>
  <si>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</si>
  <si>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</si>
  <si>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</si>
  <si>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</si>
  <si>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</si>
  <si>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</si>
  <si>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</si>
  <si>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</si>
  <si>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</si>
  <si>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</si>
  <si>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</si>
  <si>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</si>
  <si>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</si>
  <si>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</si>
  <si>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</si>
  <si>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</si>
  <si>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</si>
  <si>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</si>
  <si>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</si>
  <si>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</si>
  <si>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</si>
  <si>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</si>
  <si>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</si>
  <si>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</si>
  <si>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</si>
  <si>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</si>
  <si>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</si>
  <si>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</si>
  <si>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</si>
  <si>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</si>
  <si>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</si>
  <si>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</si>
  <si>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</si>
  <si>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</si>
  <si>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</si>
  <si>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</si>
  <si>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</si>
  <si>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</si>
  <si>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</si>
  <si>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</si>
  <si>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</si>
  <si>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</si>
  <si>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</si>
  <si>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</si>
  <si>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</si>
  <si>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</si>
  <si>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</si>
  <si>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</si>
  <si>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</si>
  <si>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</si>
  <si>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</si>
  <si>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</si>
  <si>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</si>
  <si>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</si>
  <si>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</si>
  <si>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</si>
  <si>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</si>
  <si>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</si>
  <si>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</si>
  <si>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</si>
  <si>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</si>
  <si>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</si>
  <si>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</si>
  <si>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</si>
  <si>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</si>
  <si>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</si>
  <si>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</si>
  <si>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</si>
  <si>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</si>
  <si>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</si>
  <si>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</si>
  <si>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</si>
  <si>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</si>
  <si>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</si>
  <si>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</si>
  <si>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</si>
  <si>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</si>
  <si>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</si>
  <si>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</si>
  <si>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</si>
  <si>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</si>
  <si>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</si>
  <si>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</si>
  <si>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</si>
  <si>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</si>
  <si>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</si>
  <si>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</si>
  <si>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</si>
  <si>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</si>
  <si>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</si>
  <si>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</si>
  <si>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</si>
  <si>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</si>
  <si>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</si>
  <si>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</si>
  <si>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</si>
  <si>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</si>
  <si>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</si>
  <si>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</si>
  <si>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</si>
  <si>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</si>
  <si>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</si>
  <si>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</si>
  <si>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</si>
  <si>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</si>
  <si>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</si>
  <si>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</si>
  <si>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</si>
  <si>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</si>
  <si>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</si>
  <si>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</si>
  <si>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</si>
  <si>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</si>
  <si>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</si>
  <si>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</si>
  <si>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</si>
  <si>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</si>
  <si>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</si>
  <si>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</si>
  <si>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</si>
  <si>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</si>
  <si>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</si>
  <si>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</si>
  <si>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</si>
  <si>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</si>
  <si>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</si>
  <si>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</si>
  <si>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</si>
  <si>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</si>
  <si>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</si>
  <si>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</si>
  <si>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</si>
  <si>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</si>
  <si>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</si>
  <si>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</si>
  <si>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</si>
  <si>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</si>
  <si>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</si>
  <si>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</si>
  <si>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</si>
  <si>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</si>
  <si>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</si>
  <si>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</si>
  <si>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</si>
  <si>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</si>
  <si>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</si>
  <si>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</si>
  <si>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</si>
  <si>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</si>
  <si>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</si>
  <si>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</si>
  <si>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</si>
  <si>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</si>
  <si>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</si>
  <si>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</si>
  <si>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</si>
  <si>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</si>
  <si>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</si>
  <si>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</si>
  <si>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</si>
  <si>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</si>
  <si>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</si>
  <si>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</si>
  <si>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</si>
  <si>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</si>
  <si>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</si>
  <si>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</si>
  <si>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</si>
  <si>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</si>
  <si>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</si>
  <si>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</si>
  <si>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</si>
  <si>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</si>
  <si>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</si>
  <si>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</si>
  <si>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</si>
  <si>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</si>
  <si>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</si>
  <si>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</si>
  <si>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</si>
  <si>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</si>
  <si>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</si>
  <si>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</si>
  <si>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</si>
  <si>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</si>
  <si>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</si>
  <si>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</si>
  <si>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</si>
  <si>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</si>
  <si>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</si>
  <si>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</si>
  <si>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</si>
  <si>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</si>
  <si>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</si>
  <si>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</si>
  <si>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</si>
  <si>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</si>
  <si>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</si>
  <si>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</si>
  <si>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</si>
  <si>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</si>
  <si>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</si>
  <si>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</si>
  <si>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</si>
  <si>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</si>
  <si>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</si>
  <si>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</si>
  <si>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</si>
  <si>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</si>
  <si>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</si>
  <si>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</si>
  <si>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</si>
  <si>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</si>
  <si>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</si>
  <si>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</si>
  <si>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</si>
  <si>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</si>
  <si>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</si>
  <si>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</si>
  <si>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</si>
  <si>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</si>
  <si>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</si>
  <si>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</si>
  <si>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</si>
  <si>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</si>
  <si>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</si>
  <si>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</si>
  <si>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</si>
  <si>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</si>
  <si>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</si>
  <si>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</si>
  <si>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</si>
  <si>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</si>
  <si>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</si>
  <si>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</si>
  <si>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</si>
  <si>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</si>
  <si>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</si>
  <si>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</si>
  <si>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</si>
  <si>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</si>
  <si>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</si>
  <si>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</si>
  <si>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</si>
  <si>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</si>
  <si>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</si>
  <si>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</si>
  <si>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</si>
  <si>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</si>
  <si>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</si>
  <si>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</si>
  <si>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</si>
  <si>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</si>
  <si>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</si>
  <si>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</si>
  <si>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</si>
  <si>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</si>
  <si>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</si>
  <si>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</si>
  <si>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</si>
  <si>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</si>
  <si>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</si>
  <si>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</si>
  <si>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</si>
  <si>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</si>
  <si>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</si>
  <si>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</si>
  <si>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</si>
  <si>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</si>
  <si>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</si>
  <si>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</si>
  <si>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</si>
  <si>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</si>
  <si>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</si>
  <si>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</si>
  <si>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</si>
  <si>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</si>
  <si>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</si>
  <si>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</si>
  <si>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</si>
  <si>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</si>
  <si>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</si>
  <si>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</si>
  <si>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</si>
  <si>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</si>
  <si>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</si>
  <si>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</si>
  <si>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</si>
  <si>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</si>
  <si>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</si>
  <si>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</si>
  <si>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</si>
  <si>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</si>
  <si>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</si>
  <si>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</si>
  <si>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</si>
  <si>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</si>
  <si>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</si>
  <si>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</si>
  <si>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</si>
  <si>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</si>
  <si>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</si>
  <si>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</si>
  <si>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</si>
  <si>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</si>
  <si>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</si>
  <si>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</si>
  <si>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</si>
  <si>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</si>
  <si>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</si>
  <si>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</si>
  <si>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</si>
  <si>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</si>
  <si>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</si>
  <si>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</si>
  <si>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</si>
  <si>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</si>
  <si>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</si>
  <si>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</si>
  <si>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</si>
  <si>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</si>
  <si>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</si>
  <si>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</si>
  <si>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</si>
  <si>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</si>
  <si>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</si>
  <si>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</si>
  <si>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</si>
  <si>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</si>
  <si>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</si>
  <si>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</si>
  <si>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</si>
  <si>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</si>
  <si>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</si>
  <si>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</si>
  <si>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</si>
  <si>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</si>
  <si>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</si>
  <si>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</si>
  <si>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</si>
  <si>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</si>
  <si>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</si>
  <si>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</si>
  <si>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</si>
  <si>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</si>
  <si>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</si>
  <si>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</si>
  <si>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</si>
  <si>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</si>
  <si>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</si>
  <si>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</si>
  <si>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</si>
  <si>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</si>
  <si>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</si>
  <si>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</si>
  <si>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</si>
  <si>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</si>
  <si>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</si>
  <si>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</si>
  <si>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</si>
  <si>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</si>
  <si>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</si>
  <si>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</si>
  <si>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</si>
  <si>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</si>
  <si>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</si>
  <si>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</si>
  <si>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</si>
  <si>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</si>
  <si>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</si>
  <si>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</si>
  <si>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</si>
  <si>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</si>
  <si>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</si>
  <si>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</si>
  <si>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</si>
  <si>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</si>
  <si>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</si>
  <si>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</si>
  <si>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</si>
  <si>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</si>
  <si>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</si>
  <si>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</si>
  <si>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</si>
  <si>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</si>
  <si>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</si>
  <si>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</si>
  <si>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</si>
  <si>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</si>
  <si>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</si>
  <si>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</si>
  <si>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</si>
  <si>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</si>
  <si>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</si>
  <si>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</si>
  <si>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</si>
  <si>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</si>
  <si>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</si>
  <si>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</si>
  <si>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</si>
  <si>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</si>
  <si>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</si>
  <si>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</si>
  <si>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</si>
  <si>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</si>
  <si>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</si>
  <si>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</si>
  <si>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</si>
  <si>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</si>
  <si>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</si>
  <si>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</si>
  <si>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</si>
  <si>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</si>
  <si>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</si>
  <si>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</si>
  <si>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</si>
  <si>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</si>
  <si>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</si>
  <si>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</si>
  <si>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</si>
  <si>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</si>
  <si>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</si>
  <si>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</si>
  <si>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</si>
  <si>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</si>
  <si>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</si>
  <si>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</si>
  <si>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</si>
  <si>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</si>
  <si>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</si>
  <si>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</si>
  <si>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</si>
  <si>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</si>
  <si>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</si>
  <si>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</si>
  <si>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</si>
  <si>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</si>
  <si>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</si>
  <si>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</si>
  <si>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</si>
  <si>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</si>
  <si>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</si>
  <si>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</si>
  <si>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</si>
  <si>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</si>
  <si>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</si>
  <si>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</si>
  <si>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</si>
  <si>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</si>
  <si>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</si>
  <si>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</si>
  <si>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</si>
  <si>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</si>
  <si>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</si>
  <si>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</si>
  <si>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</si>
  <si>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</si>
  <si>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</si>
  <si>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</si>
  <si>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</si>
  <si>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</si>
  <si>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</si>
  <si>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</si>
  <si>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</si>
  <si>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</si>
  <si>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</si>
  <si>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</si>
  <si>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</si>
  <si>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</si>
  <si>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</si>
  <si>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</si>
  <si>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</si>
  <si>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</si>
  <si>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</si>
  <si>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</si>
  <si>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</si>
  <si>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</si>
  <si>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</si>
  <si>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</si>
  <si>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</si>
  <si>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</si>
  <si>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</si>
  <si>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</si>
  <si>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</si>
  <si>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</si>
  <si>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</si>
  <si>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</si>
  <si>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</si>
  <si>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</si>
  <si>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</si>
  <si>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</si>
  <si>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</si>
  <si>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</si>
  <si>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</si>
  <si>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</si>
  <si>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</si>
  <si>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</si>
  <si>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</si>
  <si>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</si>
  <si>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</si>
  <si>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</si>
  <si>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</si>
  <si>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</si>
  <si>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</si>
  <si>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</si>
  <si>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</si>
  <si>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</si>
  <si>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</si>
  <si>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</si>
  <si>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</si>
  <si>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</si>
  <si>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</si>
  <si>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</si>
  <si>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</si>
  <si>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</si>
  <si>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</si>
  <si>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</si>
  <si>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</si>
  <si>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</si>
  <si>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</si>
  <si>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</si>
  <si>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</si>
  <si>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</si>
  <si>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</si>
  <si>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</si>
  <si>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</si>
  <si>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</si>
  <si>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</si>
  <si>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</si>
  <si>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</si>
  <si>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</si>
  <si>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</si>
  <si>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</si>
  <si>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</si>
  <si>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</si>
  <si>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</si>
  <si>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</si>
  <si>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</si>
  <si>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</si>
  <si>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</si>
  <si>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</si>
  <si>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</si>
  <si>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</si>
  <si>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</si>
  <si>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</si>
  <si>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</si>
  <si>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</si>
  <si>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</si>
  <si>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</si>
  <si>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</si>
  <si>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</si>
  <si>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</si>
  <si>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</si>
  <si>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</si>
  <si>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</si>
  <si>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</si>
  <si>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</si>
  <si>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</si>
  <si>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</si>
  <si>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</si>
  <si>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</si>
  <si>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</si>
  <si>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</si>
  <si>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</si>
  <si>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</si>
  <si>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</si>
  <si>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</si>
  <si>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</si>
  <si>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</si>
  <si>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</si>
  <si>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</si>
  <si>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</si>
  <si>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</si>
  <si>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</si>
  <si>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</si>
  <si>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</si>
  <si>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</si>
  <si>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</si>
  <si>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</si>
  <si>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</si>
  <si>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</si>
  <si>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</si>
  <si>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</si>
  <si>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</si>
  <si>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</si>
  <si>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</si>
  <si>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</si>
  <si>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</si>
  <si>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</si>
  <si>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</si>
  <si>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</si>
  <si>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</si>
  <si>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</si>
  <si>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</si>
  <si>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</si>
  <si>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</si>
  <si>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</si>
  <si>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</si>
  <si>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</si>
  <si>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</si>
  <si>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</si>
  <si>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</si>
  <si>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</si>
  <si>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</si>
  <si>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</si>
  <si>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</si>
  <si>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</si>
  <si>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</si>
  <si>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</si>
  <si>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</si>
  <si>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</si>
  <si>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</si>
  <si>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</si>
  <si>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</si>
  <si>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</si>
  <si>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</si>
  <si>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</si>
  <si>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</si>
  <si>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</si>
  <si>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</si>
  <si>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</si>
  <si>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</si>
  <si>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</si>
  <si>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</si>
  <si>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</si>
  <si>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</si>
  <si>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</si>
  <si>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</si>
  <si>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</si>
  <si>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</si>
  <si>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</si>
  <si>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</si>
  <si>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</si>
  <si>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</si>
  <si>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</si>
  <si>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</si>
  <si>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</si>
  <si>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</si>
  <si>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</si>
  <si>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</si>
  <si>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</si>
  <si>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</si>
  <si>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</si>
  <si>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</si>
  <si>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</si>
  <si>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</si>
  <si>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</si>
  <si>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</si>
  <si>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</si>
  <si>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</si>
  <si>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</si>
  <si>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</si>
  <si>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</si>
  <si>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</si>
  <si>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</si>
  <si>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</si>
  <si>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</si>
  <si>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</si>
  <si>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</si>
  <si>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</si>
  <si>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</si>
  <si>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</si>
  <si>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</si>
  <si>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</si>
  <si>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</si>
  <si>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</si>
  <si>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</si>
  <si>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</si>
  <si>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</si>
  <si>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</si>
  <si>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</si>
  <si>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</si>
  <si>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</si>
  <si>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</si>
  <si>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</si>
  <si>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</si>
  <si>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</si>
  <si>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</si>
  <si>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</si>
  <si>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</si>
  <si>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</si>
  <si>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</si>
  <si>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</si>
  <si>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</si>
  <si>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</si>
  <si>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</si>
  <si>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</si>
  <si>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</si>
  <si>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</si>
  <si>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</si>
  <si>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</si>
  <si>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</si>
  <si>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</si>
  <si>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</si>
  <si>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</si>
  <si>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</si>
  <si>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</si>
  <si>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</si>
  <si>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</si>
  <si>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</si>
  <si>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</si>
  <si>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</si>
  <si>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</si>
  <si>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</si>
  <si>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</si>
  <si>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</si>
  <si>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</si>
  <si>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</si>
  <si>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</si>
  <si>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</si>
  <si>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</si>
  <si>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</si>
  <si>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</si>
  <si>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</si>
  <si>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</si>
  <si>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</si>
  <si>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</si>
  <si>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</si>
  <si>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</si>
  <si>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</si>
  <si>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</si>
  <si>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</si>
  <si>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</si>
  <si>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</si>
  <si>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</si>
  <si>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</si>
  <si>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</si>
  <si>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</si>
  <si>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</si>
  <si>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</si>
  <si>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</si>
  <si>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</si>
  <si>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</si>
  <si>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</si>
  <si>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</si>
  <si>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</si>
  <si>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</si>
  <si>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</si>
  <si>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</si>
  <si>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</si>
  <si>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</si>
  <si>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</si>
  <si>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</si>
  <si>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</si>
  <si>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</si>
  <si>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</si>
  <si>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</si>
  <si>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</si>
  <si>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</si>
  <si>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</si>
  <si>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</si>
  <si>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</si>
  <si>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</si>
  <si>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</si>
  <si>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</si>
  <si>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</si>
  <si>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</si>
  <si>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</si>
  <si>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</si>
  <si>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</si>
  <si>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</si>
  <si>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</si>
  <si>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</si>
  <si>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</si>
  <si>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</si>
  <si>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</si>
  <si>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</si>
  <si>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</si>
  <si>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</si>
  <si>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</si>
  <si>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</si>
  <si>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</si>
  <si>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</si>
  <si>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</si>
  <si>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</si>
  <si>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</si>
  <si>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</si>
  <si>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</si>
  <si>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</si>
  <si>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</si>
  <si>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</si>
  <si>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</si>
  <si>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</si>
  <si>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</si>
  <si>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</si>
  <si>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</si>
  <si>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</si>
  <si>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</si>
  <si>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</si>
  <si>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</si>
  <si>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</si>
  <si>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</si>
  <si>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</si>
  <si>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</si>
  <si>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</si>
  <si>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</si>
  <si>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</si>
  <si>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</si>
  <si>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</si>
  <si>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</si>
  <si>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</si>
  <si>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</si>
  <si>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</si>
  <si>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</si>
  <si>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</si>
  <si>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</si>
  <si>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</si>
  <si>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</si>
  <si>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</si>
  <si>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</si>
  <si>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</si>
  <si>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</si>
  <si>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</si>
  <si>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</si>
  <si>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</si>
  <si>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</si>
  <si>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</si>
  <si>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</si>
  <si>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</si>
  <si>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</si>
  <si>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</si>
  <si>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</si>
  <si>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</si>
  <si>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</si>
  <si>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</si>
  <si>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</si>
  <si>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</si>
  <si>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</si>
  <si>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</si>
  <si>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</si>
  <si>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</si>
  <si>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</si>
  <si>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</si>
  <si>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</si>
  <si>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</si>
  <si>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</si>
  <si>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</si>
  <si>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</si>
  <si>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</si>
  <si>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</si>
  <si>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</si>
  <si>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</si>
  <si>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</si>
  <si>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</si>
  <si>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</si>
  <si>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</si>
  <si>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</si>
  <si>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</si>
  <si>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</si>
  <si>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</si>
  <si>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</si>
  <si>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</si>
  <si>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</si>
  <si>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</si>
  <si>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</si>
  <si>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</si>
  <si>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</si>
  <si>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</si>
  <si>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</si>
  <si>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</si>
  <si>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</si>
  <si>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</si>
  <si>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</si>
  <si>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</si>
  <si>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</si>
  <si>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</si>
  <si>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</si>
  <si>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</si>
  <si>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</si>
  <si>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</si>
  <si>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</si>
  <si>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</si>
  <si>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</si>
  <si>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</si>
  <si>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</si>
  <si>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</si>
  <si>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</si>
  <si>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</si>
  <si>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</si>
  <si>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</si>
  <si>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</si>
  <si>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</si>
  <si>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</si>
  <si>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</si>
  <si>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</si>
  <si>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</si>
  <si>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</si>
  <si>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</si>
  <si>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</si>
  <si>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</si>
  <si>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</si>
  <si>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</si>
  <si>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</si>
  <si>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</si>
  <si>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</si>
  <si>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</si>
  <si>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</si>
  <si>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</si>
  <si>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</si>
  <si>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</si>
  <si>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</si>
  <si>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</si>
  <si>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</si>
  <si>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</si>
  <si>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</si>
  <si>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</si>
  <si>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</si>
  <si>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</si>
  <si>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</si>
  <si>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</si>
  <si>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</si>
  <si>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</si>
  <si>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</si>
  <si>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</si>
  <si>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</si>
  <si>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</si>
  <si>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</si>
  <si>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</si>
  <si>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</si>
  <si>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</si>
  <si>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</si>
  <si>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</si>
  <si>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</si>
  <si>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</si>
  <si>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</si>
  <si>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</si>
  <si>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</si>
  <si>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</si>
  <si>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</si>
  <si>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</si>
  <si>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</si>
  <si>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</si>
  <si>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</si>
  <si>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</si>
  <si>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</si>
  <si>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</si>
  <si>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</si>
  <si>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</si>
  <si>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</si>
  <si>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</si>
  <si>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</si>
  <si>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</si>
  <si>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</si>
  <si>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</si>
  <si>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</si>
  <si>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</si>
  <si>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</si>
  <si>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</si>
  <si>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</si>
  <si>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</si>
  <si>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</si>
  <si>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</si>
  <si>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</si>
  <si>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</si>
  <si>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</si>
  <si>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</si>
  <si>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</si>
  <si>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</si>
  <si>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</si>
  <si>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</si>
  <si>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</si>
  <si>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</si>
  <si>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</si>
  <si>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</si>
  <si>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</si>
  <si>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</si>
  <si>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</si>
  <si>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</si>
  <si>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</si>
  <si>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</si>
  <si>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</si>
  <si>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</si>
  <si>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</si>
  <si>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</si>
  <si>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</si>
  <si>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</si>
  <si>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</si>
  <si>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</si>
  <si>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</si>
  <si>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</si>
  <si>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</si>
  <si>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</si>
  <si>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</si>
  <si>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</si>
  <si>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</si>
  <si>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</si>
  <si>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</si>
  <si>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</si>
  <si>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</si>
  <si>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</si>
  <si>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</si>
  <si>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</si>
  <si>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</si>
  <si>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</si>
  <si>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</si>
  <si>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</si>
  <si>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</si>
  <si>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</si>
  <si>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</si>
  <si>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</si>
  <si>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</si>
  <si>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</si>
  <si>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</si>
  <si>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</si>
  <si>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</si>
  <si>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</si>
  <si>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</si>
  <si>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</si>
  <si>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</si>
  <si>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</si>
  <si>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</si>
  <si>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</si>
  <si>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</si>
  <si>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</si>
  <si>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</si>
  <si>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</si>
  <si>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</si>
  <si>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</si>
  <si>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</si>
  <si>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</si>
  <si>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</si>
  <si>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</si>
  <si>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</si>
  <si>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</si>
  <si>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</si>
  <si>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</si>
  <si>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</si>
  <si>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</si>
  <si>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</si>
  <si>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</si>
  <si>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</si>
  <si>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</si>
  <si>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</si>
  <si>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</si>
  <si>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</si>
  <si>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</si>
  <si>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</si>
  <si>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</si>
  <si>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</si>
  <si>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</si>
  <si>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</si>
  <si>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</si>
  <si>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</si>
  <si>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</si>
  <si>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</si>
  <si>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</si>
  <si>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</si>
  <si>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</si>
  <si>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</si>
  <si>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</si>
  <si>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</si>
  <si>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</si>
  <si>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</si>
  <si>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</si>
  <si>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</si>
  <si>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</si>
  <si>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</si>
  <si>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</si>
  <si>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</si>
  <si>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</si>
  <si>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</si>
  <si>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</si>
  <si>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</si>
  <si>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</si>
  <si>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</si>
  <si>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</si>
  <si>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</si>
  <si>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</si>
  <si>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</si>
  <si>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</si>
  <si>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</si>
  <si>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</si>
  <si>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</si>
  <si>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</si>
  <si>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</si>
  <si>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</si>
  <si>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</si>
  <si>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</si>
  <si>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</si>
  <si>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</si>
  <si>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</si>
  <si>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</si>
  <si>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</si>
  <si>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</si>
  <si>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</si>
  <si>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</si>
  <si>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</si>
  <si>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</si>
  <si>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</si>
  <si>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</si>
  <si>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</si>
  <si>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</si>
  <si>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</si>
  <si>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</si>
  <si>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</si>
  <si>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</si>
  <si>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</si>
  <si>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</si>
  <si>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</si>
  <si>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</si>
  <si>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</si>
  <si>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</si>
  <si>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</si>
  <si>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</si>
  <si>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</si>
  <si>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</si>
  <si>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</si>
  <si>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</si>
  <si>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</si>
  <si>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</si>
  <si>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</si>
  <si>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</si>
  <si>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</si>
  <si>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</si>
  <si>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</si>
  <si>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</si>
  <si>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</si>
  <si>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</si>
  <si>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</si>
  <si>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</si>
  <si>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</si>
  <si>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</si>
  <si>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</si>
  <si>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</si>
  <si>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</si>
  <si>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</si>
  <si>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</si>
  <si>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</si>
  <si>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</si>
  <si>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</si>
  <si>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</si>
  <si>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</si>
  <si>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</si>
  <si>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</si>
  <si>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</si>
  <si>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</si>
  <si>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</si>
  <si>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</si>
  <si>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</si>
  <si>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</si>
  <si>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</si>
  <si>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</si>
  <si>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</si>
  <si>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</si>
  <si>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</si>
  <si>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</si>
  <si>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</si>
  <si>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</si>
  <si>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</si>
  <si>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</si>
  <si>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</si>
  <si>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</si>
  <si>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</si>
  <si>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</si>
  <si>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</si>
  <si>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</si>
  <si>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</si>
  <si>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</si>
  <si>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</si>
  <si>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</si>
  <si>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</si>
  <si>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</si>
  <si>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</si>
  <si>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</si>
  <si>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</si>
  <si>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</si>
  <si>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</si>
  <si>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</si>
  <si>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</si>
  <si>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</si>
  <si>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</si>
  <si>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</si>
  <si>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</si>
  <si>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</si>
  <si>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</si>
  <si>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</si>
  <si>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</si>
  <si>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</si>
  <si>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</si>
  <si>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</si>
  <si>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</si>
  <si>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</si>
  <si>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</si>
  <si>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</si>
  <si>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</si>
  <si>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</si>
  <si>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</si>
  <si>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</si>
  <si>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</si>
  <si>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</si>
  <si>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</si>
  <si>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</si>
  <si>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</si>
  <si>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</si>
  <si>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</si>
  <si>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</si>
  <si>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</si>
  <si>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</si>
  <si>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</si>
  <si>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</si>
  <si>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</si>
  <si>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</si>
  <si>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</si>
  <si>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</si>
  <si>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</si>
  <si>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</si>
  <si>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</si>
  <si>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</si>
  <si>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</si>
  <si>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</si>
  <si>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</si>
  <si>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</si>
  <si>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</si>
  <si>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</si>
  <si>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</si>
  <si>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</si>
  <si>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</si>
  <si>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</si>
  <si>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</si>
  <si>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</si>
  <si>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</si>
  <si>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</si>
  <si>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</si>
  <si>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</si>
  <si>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</si>
  <si>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</si>
  <si>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</si>
  <si>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</si>
  <si>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</si>
  <si>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</si>
  <si>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</si>
  <si>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</si>
  <si>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</si>
  <si>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</si>
  <si>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</si>
  <si>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</si>
  <si>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</si>
  <si>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</si>
  <si>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</si>
  <si>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</si>
  <si>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</si>
  <si>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</si>
  <si>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</si>
  <si>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</si>
  <si>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</si>
  <si>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</si>
  <si>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</si>
  <si>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</si>
  <si>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</si>
  <si>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</si>
  <si>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</si>
  <si>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</si>
  <si>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</si>
  <si>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</si>
  <si>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</si>
  <si>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</si>
  <si>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</si>
  <si>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</si>
  <si>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</si>
  <si>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</si>
  <si>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</si>
  <si>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</si>
  <si>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</si>
  <si>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</si>
  <si>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</si>
  <si>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</si>
  <si>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</si>
  <si>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</si>
  <si>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</si>
  <si>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</si>
  <si>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</si>
  <si>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</si>
  <si>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</si>
  <si>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</si>
  <si>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</si>
  <si>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</si>
  <si>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</si>
  <si>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</si>
  <si>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</si>
  <si>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</si>
  <si>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</si>
  <si>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</si>
  <si>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</si>
  <si>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</si>
  <si>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</si>
  <si>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</si>
  <si>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</si>
  <si>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</si>
  <si>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</si>
  <si>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</si>
  <si>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</si>
  <si>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</si>
  <si>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</si>
  <si>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</si>
  <si>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</si>
  <si>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</si>
  <si>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</si>
  <si>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</si>
  <si>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</si>
  <si>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</si>
  <si>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</si>
  <si>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</si>
  <si>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</si>
  <si>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</si>
  <si>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</si>
  <si>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</si>
  <si>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</si>
  <si>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</si>
  <si>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</si>
  <si>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</si>
  <si>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</si>
  <si>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</si>
  <si>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</si>
  <si>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</si>
  <si>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</si>
  <si>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</si>
  <si>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</si>
  <si>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</si>
  <si>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</si>
  <si>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</si>
  <si>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</si>
  <si>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</si>
  <si>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</si>
  <si>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</si>
  <si>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</si>
  <si>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</si>
  <si>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</si>
  <si>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</si>
  <si>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</si>
  <si>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</si>
  <si>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</si>
  <si>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</si>
  <si>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</si>
  <si>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</si>
  <si>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</si>
  <si>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</si>
  <si>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</si>
  <si>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</si>
  <si>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</si>
  <si>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</si>
  <si>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</si>
  <si>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</si>
  <si>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</si>
  <si>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</si>
  <si>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</si>
  <si>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</si>
  <si>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</si>
  <si>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</si>
  <si>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</si>
  <si>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</si>
  <si>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</si>
  <si>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</si>
  <si>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</si>
  <si>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</si>
  <si>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</si>
  <si>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</si>
  <si>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</si>
  <si>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</si>
  <si>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</si>
  <si>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</si>
  <si>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</si>
  <si>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</si>
  <si>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</si>
  <si>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</si>
  <si>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</si>
  <si>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</si>
  <si>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</si>
  <si>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</si>
  <si>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</si>
  <si>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</si>
  <si>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</si>
  <si>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</si>
  <si>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</si>
  <si>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</si>
  <si>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</si>
  <si>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</si>
  <si>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</si>
  <si>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</si>
  <si>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</si>
  <si>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</si>
  <si>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</si>
  <si>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</si>
  <si>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</si>
  <si>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</si>
  <si>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</si>
  <si>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</si>
  <si>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</si>
  <si>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</si>
  <si>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</si>
  <si>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</si>
  <si>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</si>
  <si>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</si>
  <si>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</si>
  <si>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</si>
  <si>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</si>
  <si>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</si>
  <si>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</si>
  <si>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</si>
  <si>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</si>
  <si>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</si>
  <si>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</si>
  <si>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</si>
  <si>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</si>
  <si>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</si>
  <si>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</si>
  <si>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</si>
  <si>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</si>
  <si>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</si>
  <si>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</si>
  <si>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</si>
  <si>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</si>
  <si>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</si>
  <si>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</si>
  <si>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</si>
  <si>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</si>
  <si>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</si>
  <si>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</si>
  <si>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</si>
  <si>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</si>
  <si>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</si>
  <si>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</si>
  <si>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</si>
  <si>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</si>
  <si>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</si>
  <si>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</si>
  <si>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</si>
  <si>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</si>
  <si>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</si>
  <si>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</si>
  <si>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</si>
  <si>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</si>
  <si>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</si>
  <si>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</si>
  <si>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</si>
  <si>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</si>
  <si>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</si>
  <si>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</si>
  <si>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</si>
  <si>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</si>
  <si>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</si>
  <si>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</si>
  <si>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</si>
  <si>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</si>
  <si>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</si>
  <si>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</si>
  <si>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</si>
  <si>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</si>
  <si>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</si>
  <si>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</si>
  <si>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</si>
  <si>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</si>
  <si>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</si>
  <si>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</si>
  <si>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</si>
  <si>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</si>
  <si>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</si>
  <si>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</si>
  <si>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</si>
  <si>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</si>
  <si>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</si>
  <si>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</si>
  <si>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</si>
  <si>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</si>
  <si>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</si>
  <si>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</si>
  <si>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</si>
  <si>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</si>
  <si>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</si>
  <si>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</si>
  <si>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</si>
  <si>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</si>
  <si>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</si>
  <si>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</si>
  <si>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</si>
  <si>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</si>
  <si>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</si>
  <si>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</si>
  <si>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</si>
  <si>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</si>
  <si>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</si>
  <si>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</si>
  <si>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</si>
  <si>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</si>
  <si>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</si>
  <si>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</si>
  <si>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</si>
  <si>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</si>
  <si>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</si>
  <si>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</si>
  <si>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</si>
  <si>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</si>
  <si>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</si>
  <si>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</si>
  <si>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</si>
  <si>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</si>
  <si>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</si>
  <si>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</si>
  <si>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</si>
  <si>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</si>
  <si>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</si>
  <si>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</si>
  <si>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</si>
  <si>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</si>
  <si>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</si>
  <si>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</si>
  <si>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</si>
  <si>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</si>
  <si>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</si>
  <si>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</si>
  <si>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</si>
  <si>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</si>
  <si>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</si>
  <si>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</si>
  <si>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</si>
  <si>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</si>
  <si>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</si>
  <si>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</si>
  <si>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</si>
  <si>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</si>
  <si>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</si>
  <si>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</si>
  <si>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</si>
  <si>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</si>
  <si>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</si>
  <si>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</si>
  <si>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</si>
  <si>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</si>
  <si>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</si>
  <si>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</si>
  <si>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</si>
  <si>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</si>
  <si>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</si>
  <si>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</si>
  <si>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</si>
  <si>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</si>
  <si>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</si>
  <si>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</si>
  <si>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</si>
  <si>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</si>
  <si>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</si>
  <si>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</si>
  <si>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</si>
  <si>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</si>
  <si>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</si>
  <si>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</si>
  <si>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</si>
  <si>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</si>
  <si>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</si>
  <si>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</si>
  <si>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</si>
  <si>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</si>
  <si>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</si>
  <si>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</si>
  <si>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</si>
  <si>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</si>
  <si>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</si>
  <si>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</si>
  <si>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</si>
  <si>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</si>
  <si>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</si>
  <si>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</si>
  <si>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</si>
  <si>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</si>
  <si>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</si>
  <si>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</si>
  <si>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</si>
  <si>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</si>
  <si>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</si>
  <si>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</si>
  <si>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</si>
  <si>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</si>
  <si>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</si>
  <si>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</si>
  <si>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</si>
  <si>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</si>
  <si>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</si>
  <si>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</si>
  <si>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</si>
  <si>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</si>
  <si>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</si>
  <si>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</si>
  <si>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</si>
  <si>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</si>
  <si>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</si>
  <si>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</si>
  <si>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</si>
  <si>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</si>
  <si>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</si>
  <si>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</si>
  <si>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</si>
  <si>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</si>
  <si>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</si>
  <si>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</si>
  <si>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</si>
  <si>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</si>
  <si>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</si>
  <si>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</si>
  <si>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</si>
  <si>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</si>
  <si>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</si>
  <si>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</si>
  <si>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</si>
  <si>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</si>
  <si>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</si>
  <si>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</si>
  <si>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</si>
  <si>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</si>
  <si>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</si>
  <si>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</si>
  <si>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</si>
  <si>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</si>
  <si>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</si>
  <si>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</si>
  <si>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</si>
  <si>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</si>
  <si>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</si>
  <si>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</si>
  <si>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</si>
  <si>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</si>
  <si>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</si>
  <si>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</si>
  <si>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</si>
  <si>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</si>
  <si>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</si>
  <si>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</si>
  <si>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</si>
  <si>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</si>
  <si>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</si>
  <si>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</si>
  <si>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</si>
  <si>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</si>
  <si>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</si>
  <si>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</si>
  <si>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</si>
  <si>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</si>
  <si>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</si>
  <si>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</si>
  <si>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</si>
  <si>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</si>
  <si>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</si>
  <si>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</si>
  <si>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</si>
  <si>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</si>
  <si>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</si>
  <si>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</si>
  <si>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</si>
  <si>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</si>
  <si>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</si>
  <si>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</si>
  <si>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</si>
  <si>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</si>
  <si>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</si>
  <si>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</si>
  <si>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</si>
  <si>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</si>
  <si>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</si>
  <si>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</si>
  <si>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</si>
  <si>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</si>
  <si>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</si>
  <si>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</si>
  <si>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</si>
  <si>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</si>
  <si>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</si>
  <si>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</si>
  <si>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</si>
  <si>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</si>
  <si>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</si>
  <si>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</si>
  <si>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</si>
  <si>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</si>
  <si>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</si>
  <si>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</si>
  <si>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</si>
  <si>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</si>
  <si>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</si>
  <si>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</si>
  <si>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</si>
  <si>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</si>
  <si>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</si>
  <si>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</si>
  <si>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</si>
  <si>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</si>
  <si>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</si>
  <si>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</si>
  <si>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</si>
  <si>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</si>
  <si>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</si>
  <si>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</si>
  <si>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</si>
  <si>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</si>
  <si>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</si>
  <si>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</si>
  <si>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</si>
  <si>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</si>
  <si>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</si>
  <si>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</si>
  <si>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</si>
  <si>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</si>
  <si>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</si>
  <si>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</si>
  <si>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</si>
  <si>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</si>
  <si>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</si>
  <si>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</si>
  <si>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</si>
  <si>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</si>
  <si>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</si>
  <si>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</si>
  <si>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</si>
  <si>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</si>
  <si>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</si>
  <si>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</si>
  <si>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</si>
  <si>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</si>
  <si>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</si>
  <si>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</si>
  <si>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</si>
  <si>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</si>
  <si>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</si>
  <si>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</si>
  <si>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</si>
  <si>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</si>
  <si>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</si>
  <si>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</si>
  <si>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</si>
  <si>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</si>
  <si>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</si>
  <si>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</si>
  <si>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</si>
  <si>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</si>
  <si>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</si>
  <si>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</si>
  <si>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</si>
  <si>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</si>
  <si>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</si>
  <si>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</si>
  <si>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</si>
  <si>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</si>
  <si>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</si>
  <si>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</si>
  <si>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</si>
  <si>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</si>
  <si>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</si>
  <si>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</si>
  <si>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</si>
  <si>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</si>
  <si>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</si>
  <si>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</si>
  <si>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</si>
  <si>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</si>
  <si>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</si>
  <si>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</si>
  <si>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</si>
  <si>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</si>
  <si>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</si>
  <si>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</si>
  <si>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</si>
  <si>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</si>
  <si>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</si>
  <si>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</si>
  <si>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</si>
  <si>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</si>
  <si>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</si>
  <si>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</si>
  <si>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</si>
  <si>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</si>
  <si>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</si>
  <si>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</si>
  <si>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</si>
  <si>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</si>
  <si>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</si>
  <si>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</si>
  <si>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</si>
  <si>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</si>
  <si>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</si>
  <si>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</si>
  <si>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</si>
  <si>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</si>
  <si>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</si>
  <si>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</si>
  <si>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</si>
  <si>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</si>
  <si>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</si>
  <si>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</si>
  <si>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</si>
  <si>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</si>
  <si>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</si>
  <si>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</si>
  <si>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</si>
  <si>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</si>
  <si>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</si>
  <si>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</si>
  <si>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</si>
  <si>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</si>
  <si>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</si>
  <si>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</si>
  <si>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</si>
  <si>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</si>
  <si>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</si>
  <si>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</si>
  <si>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</si>
  <si>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</si>
  <si>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</si>
  <si>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</si>
  <si>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</si>
  <si>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</si>
  <si>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</si>
  <si>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</si>
  <si>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</si>
  <si>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</si>
  <si>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</si>
  <si>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</si>
  <si>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</si>
  <si>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</si>
  <si>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</si>
  <si>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</si>
  <si>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</si>
  <si>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</si>
  <si>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</si>
  <si>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</si>
  <si>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</si>
  <si>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</si>
  <si>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</si>
  <si>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</si>
  <si>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</si>
  <si>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</si>
  <si>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</si>
  <si>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</si>
  <si>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</si>
  <si>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</si>
  <si>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</si>
  <si>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</si>
  <si>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</si>
  <si>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</si>
  <si>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</si>
  <si>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</si>
  <si>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</si>
  <si>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</si>
  <si>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</si>
  <si>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</si>
  <si>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</si>
  <si>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</si>
  <si>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</si>
  <si>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</si>
  <si>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</si>
  <si>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</si>
  <si>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</si>
  <si>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</si>
  <si>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</si>
  <si>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</si>
  <si>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</si>
  <si>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</si>
  <si>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</si>
  <si>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</si>
  <si>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</si>
  <si>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</si>
  <si>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</si>
  <si>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</si>
  <si>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</si>
  <si>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</si>
  <si>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</si>
  <si>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</si>
  <si>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</si>
  <si>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</si>
  <si>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</si>
  <si>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</si>
  <si>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</si>
  <si>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</si>
  <si>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</si>
  <si>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</si>
  <si>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</si>
  <si>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</si>
  <si>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</si>
  <si>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</si>
  <si>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</si>
  <si>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</si>
  <si>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</si>
  <si>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</si>
  <si>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</si>
  <si>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</si>
  <si>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</si>
  <si>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</si>
  <si>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</si>
  <si>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</si>
  <si>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</si>
  <si>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</si>
  <si>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</si>
  <si>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</si>
  <si>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</si>
  <si>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</si>
  <si>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</si>
  <si>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</si>
  <si>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</si>
  <si>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</si>
  <si>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</si>
  <si>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</si>
  <si>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</si>
  <si>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</si>
  <si>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</si>
  <si>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</si>
  <si>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</si>
  <si>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</si>
  <si>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</si>
  <si>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</si>
  <si>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</si>
  <si>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</si>
  <si>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</si>
  <si>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</si>
  <si>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</si>
  <si>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</si>
  <si>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</si>
  <si>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</si>
  <si>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</si>
  <si>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</si>
  <si>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</si>
  <si>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</si>
  <si>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</si>
  <si>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</si>
  <si>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</si>
  <si>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</si>
  <si>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</si>
  <si>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</si>
  <si>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</si>
  <si>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</si>
  <si>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</si>
  <si>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</si>
  <si>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</si>
  <si>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</si>
  <si>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</si>
  <si>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</si>
  <si>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</si>
  <si>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</si>
  <si>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</si>
  <si>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</si>
  <si>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</si>
  <si>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</si>
  <si>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</si>
  <si>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</si>
  <si>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</si>
  <si>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</si>
  <si>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</si>
  <si>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</si>
  <si>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</si>
  <si>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</si>
  <si>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</si>
  <si>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</si>
  <si>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</si>
  <si>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</si>
  <si>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</si>
  <si>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</si>
  <si>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</si>
  <si>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</si>
  <si>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</si>
  <si>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</si>
  <si>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</si>
  <si>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</si>
  <si>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</si>
  <si>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</si>
  <si>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</si>
  <si>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</si>
  <si>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</si>
  <si>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</si>
  <si>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</si>
  <si>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</si>
  <si>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</si>
  <si>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</si>
  <si>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</si>
  <si>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</si>
  <si>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</si>
  <si>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</si>
  <si>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</si>
  <si>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</si>
  <si>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</si>
  <si>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</si>
  <si>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</si>
  <si>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</si>
  <si>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</si>
  <si>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</si>
  <si>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</si>
  <si>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</si>
  <si>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</si>
  <si>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</si>
  <si>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</si>
  <si>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</si>
  <si>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</si>
  <si>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</si>
  <si>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</si>
  <si>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</si>
  <si>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</si>
  <si>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</si>
  <si>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</si>
  <si>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</si>
  <si>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</si>
  <si>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</si>
  <si>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</si>
  <si>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</si>
  <si>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</si>
  <si>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</si>
  <si>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</si>
  <si>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</si>
  <si>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</si>
  <si>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</si>
  <si>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</si>
  <si>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</si>
  <si>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</si>
  <si>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</si>
  <si>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</si>
  <si>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</si>
  <si>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</si>
  <si>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</si>
  <si>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</si>
  <si>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</si>
  <si>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</si>
  <si>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</si>
  <si>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</si>
  <si>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</si>
  <si>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</si>
  <si>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</si>
  <si>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</si>
  <si>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</si>
  <si>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</si>
  <si>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</si>
  <si>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</si>
  <si>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</si>
  <si>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</si>
  <si>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</si>
  <si>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</si>
  <si>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</si>
  <si>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</si>
  <si>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</si>
  <si>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</si>
  <si>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</si>
  <si>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</si>
  <si>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</si>
  <si>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</si>
  <si>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</si>
  <si>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</si>
  <si>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</si>
  <si>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</si>
  <si>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</si>
  <si>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</si>
  <si>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</si>
  <si>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</si>
  <si>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</si>
  <si>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</si>
  <si>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</si>
  <si>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</si>
  <si>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</si>
  <si>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</si>
  <si>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</si>
  <si>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</si>
  <si>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</si>
  <si>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</si>
  <si>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</si>
  <si>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</si>
  <si>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</si>
  <si>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</si>
  <si>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</si>
  <si>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</si>
  <si>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</si>
  <si>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</si>
  <si>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</si>
  <si>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</si>
  <si>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</si>
  <si>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</si>
  <si>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</si>
  <si>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</si>
  <si>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</si>
  <si>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</si>
  <si>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</si>
  <si>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</si>
  <si>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</si>
  <si>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</si>
  <si>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</si>
  <si>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</si>
  <si>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</si>
  <si>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</si>
  <si>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</si>
  <si>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</si>
  <si>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</si>
  <si>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</si>
  <si>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</si>
  <si>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</si>
  <si>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</si>
  <si>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</si>
  <si>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</si>
  <si>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</si>
  <si>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</si>
  <si>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</si>
  <si>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</si>
  <si>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</si>
  <si>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</si>
  <si>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</si>
  <si>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</si>
  <si>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</si>
  <si>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</si>
  <si>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</si>
  <si>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</si>
  <si>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</si>
  <si>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</si>
  <si>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</si>
  <si>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</si>
  <si>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</si>
  <si>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</si>
  <si>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</si>
  <si>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</si>
  <si>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</si>
  <si>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</si>
  <si>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</si>
  <si>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</si>
  <si>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</si>
  <si>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</si>
  <si>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</si>
  <si>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</si>
  <si>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</si>
  <si>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</si>
  <si>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</si>
  <si>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</si>
  <si>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</si>
  <si>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</si>
  <si>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</si>
  <si>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</si>
  <si>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</si>
  <si>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</si>
  <si>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</si>
  <si>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</si>
  <si>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</si>
  <si>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</si>
  <si>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</si>
  <si>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</si>
  <si>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</si>
  <si>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</si>
  <si>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</si>
  <si>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</si>
  <si>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</si>
  <si>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</si>
  <si>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</si>
  <si>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</si>
  <si>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</si>
  <si>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</si>
  <si>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</si>
  <si>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</si>
  <si>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</si>
  <si>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</si>
  <si>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</si>
  <si>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</si>
  <si>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</si>
  <si>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</si>
  <si>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</si>
  <si>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</si>
  <si>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</si>
  <si>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</si>
  <si>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</si>
  <si>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</si>
  <si>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</si>
  <si>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</si>
  <si>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</si>
  <si>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</si>
  <si>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</si>
  <si>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</si>
  <si>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</si>
  <si>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</si>
  <si>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</si>
  <si>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</si>
  <si>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</si>
  <si>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</si>
  <si>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</si>
  <si>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</si>
  <si>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</si>
  <si>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</si>
  <si>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</si>
  <si>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</si>
  <si>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</si>
  <si>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</si>
  <si>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</si>
  <si>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</si>
  <si>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</si>
  <si>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</si>
  <si>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</si>
  <si>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</si>
  <si>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</si>
  <si>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</si>
  <si>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</si>
  <si>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</si>
  <si>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</si>
  <si>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</si>
  <si>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</si>
  <si>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</si>
  <si>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</si>
  <si>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</si>
  <si>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</si>
  <si>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</si>
  <si>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</si>
  <si>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</si>
  <si>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</si>
  <si>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</si>
  <si>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</si>
  <si>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</si>
  <si>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</si>
  <si>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</si>
  <si>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</si>
  <si>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</si>
  <si>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</si>
  <si>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</si>
  <si>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</si>
  <si>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</si>
  <si>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</si>
  <si>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</si>
  <si>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</si>
  <si>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</si>
  <si>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</si>
  <si>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</si>
  <si>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</si>
  <si>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</si>
  <si>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</si>
  <si>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</si>
  <si>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</si>
  <si>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</si>
  <si>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</si>
  <si>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</si>
  <si>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</si>
  <si>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</si>
  <si>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</si>
  <si>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</si>
  <si>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</si>
  <si>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</si>
  <si>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</si>
  <si>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</si>
  <si>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</si>
  <si>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</si>
  <si>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</si>
  <si>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</si>
  <si>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</si>
  <si>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</si>
  <si>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</si>
  <si>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</si>
  <si>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</si>
  <si>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</si>
  <si>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</si>
  <si>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</si>
  <si>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</si>
  <si>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</si>
  <si>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</si>
  <si>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</si>
  <si>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</si>
  <si>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</si>
  <si>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</si>
  <si>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</si>
  <si>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</si>
  <si>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</si>
  <si>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</si>
  <si>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</si>
  <si>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</si>
  <si>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</si>
  <si>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</si>
  <si>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</si>
  <si>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</si>
  <si>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</si>
  <si>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</si>
  <si>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</si>
  <si>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</si>
  <si>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</si>
  <si>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</si>
  <si>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</si>
  <si>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</si>
  <si>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</si>
  <si>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</si>
  <si>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</si>
  <si>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</si>
  <si>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</si>
  <si>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</si>
  <si>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</si>
  <si>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</si>
  <si>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</si>
  <si>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</si>
  <si>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</si>
  <si>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</si>
  <si>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</si>
  <si>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</si>
  <si>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</si>
  <si>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</si>
  <si>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</si>
  <si>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</si>
  <si>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</si>
  <si>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</si>
  <si>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</si>
  <si>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</si>
  <si>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</si>
  <si>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</si>
  <si>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</si>
  <si>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</si>
  <si>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</si>
  <si>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</si>
  <si>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</si>
  <si>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</si>
  <si>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</si>
  <si>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</si>
  <si>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</si>
  <si>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</si>
  <si>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</si>
  <si>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</si>
  <si>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</si>
  <si>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</si>
  <si>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</si>
  <si>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</si>
  <si>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</si>
  <si>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</si>
  <si>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</si>
  <si>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</si>
  <si>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</si>
  <si>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</si>
  <si>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</si>
  <si>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</si>
  <si>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</si>
  <si>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</si>
  <si>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</si>
  <si>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</si>
  <si>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</si>
  <si>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</si>
  <si>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</si>
  <si>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</si>
  <si>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</si>
  <si>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</si>
  <si>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</si>
  <si>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</si>
  <si>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</si>
  <si>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</si>
  <si>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</si>
  <si>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</si>
  <si>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</si>
  <si>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</si>
  <si>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</si>
  <si>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</si>
  <si>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</si>
  <si>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</si>
  <si>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</si>
  <si>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</si>
  <si>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</si>
  <si>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</si>
  <si>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</si>
  <si>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</si>
  <si>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</si>
  <si>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</si>
  <si>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</si>
  <si>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</si>
  <si>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</si>
  <si>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</si>
  <si>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</si>
  <si>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</si>
  <si>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</si>
  <si>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</si>
  <si>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</si>
  <si>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</si>
  <si>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</si>
  <si>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</si>
  <si>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</si>
  <si>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</si>
  <si>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</si>
  <si>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</si>
  <si>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</si>
  <si>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</si>
  <si>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</si>
  <si>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</si>
  <si>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</si>
  <si>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</si>
  <si>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</si>
  <si>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</si>
  <si>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</si>
  <si>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</si>
  <si>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</si>
  <si>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</si>
  <si>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</si>
  <si>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</si>
  <si>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</si>
  <si>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</si>
  <si>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</si>
  <si>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</si>
  <si>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</si>
  <si>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</si>
  <si>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</si>
  <si>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</si>
  <si>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</si>
  <si>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</si>
  <si>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</si>
  <si>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</si>
  <si>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</si>
  <si>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</si>
  <si>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</si>
  <si>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</si>
  <si>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</si>
  <si>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</si>
  <si>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</si>
  <si>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</si>
  <si>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</si>
  <si>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</si>
  <si>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</si>
  <si>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</si>
  <si>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</si>
  <si>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</si>
  <si>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</si>
  <si>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</si>
  <si>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</si>
  <si>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</si>
  <si>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</si>
  <si>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</si>
  <si>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</si>
  <si>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</si>
  <si>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</si>
  <si>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</si>
  <si>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</si>
  <si>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</si>
  <si>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</si>
  <si>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</si>
  <si>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</si>
  <si>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</si>
  <si>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</si>
  <si>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</si>
  <si>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</si>
  <si>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</si>
  <si>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</si>
  <si>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</si>
  <si>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</si>
  <si>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</si>
  <si>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</si>
  <si>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</si>
  <si>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</si>
  <si>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</si>
  <si>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</si>
  <si>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</si>
  <si>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</si>
  <si>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</si>
  <si>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</si>
  <si>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</si>
  <si>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</si>
  <si>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</si>
  <si>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</si>
  <si>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</si>
  <si>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</si>
  <si>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</si>
  <si>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</si>
  <si>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</si>
  <si>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</si>
  <si>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</si>
  <si>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</si>
  <si>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</si>
  <si>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</si>
  <si>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</si>
  <si>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</si>
  <si>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</si>
  <si>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</si>
  <si>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</si>
  <si>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</si>
  <si>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</si>
  <si>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</si>
  <si>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</si>
  <si>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</si>
  <si>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</si>
  <si>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</si>
  <si>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</si>
  <si>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</si>
  <si>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</si>
  <si>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</si>
  <si>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</si>
  <si>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</si>
  <si>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</si>
  <si>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</si>
  <si>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</si>
  <si>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</si>
  <si>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</si>
  <si>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</si>
  <si>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</si>
  <si>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</si>
  <si>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</si>
  <si>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</si>
  <si>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</si>
  <si>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</si>
  <si>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</si>
  <si>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</si>
  <si>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</si>
  <si>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</si>
  <si>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</si>
  <si>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</si>
  <si>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</si>
  <si>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</si>
  <si>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</si>
  <si>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</si>
  <si>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</si>
  <si>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</si>
  <si>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</si>
  <si>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</si>
  <si>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</si>
  <si>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</si>
  <si>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</si>
  <si>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</si>
  <si>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</si>
  <si>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</si>
  <si>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</si>
  <si>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</si>
  <si>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</si>
  <si>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</si>
  <si>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</si>
  <si>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</si>
  <si>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</si>
  <si>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</si>
  <si>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</si>
  <si>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</si>
  <si>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</si>
  <si>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</si>
  <si>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</si>
  <si>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</si>
  <si>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</si>
  <si>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</si>
  <si>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</si>
  <si>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</si>
  <si>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</si>
  <si>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</si>
  <si>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</si>
  <si>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</si>
  <si>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</si>
  <si>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</si>
  <si>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</si>
  <si>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</si>
  <si>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</si>
  <si>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</si>
  <si>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</si>
  <si>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</si>
  <si>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</si>
  <si>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</si>
  <si>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</si>
  <si>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</si>
  <si>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</si>
  <si>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</si>
  <si>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</si>
  <si>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</si>
  <si>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</si>
  <si>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</si>
  <si>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</si>
  <si>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</si>
  <si>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</si>
  <si>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</si>
  <si>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</si>
  <si>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</si>
  <si>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</si>
  <si>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</si>
  <si>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</si>
  <si>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</si>
  <si>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</si>
  <si>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</si>
  <si>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</si>
  <si>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</si>
  <si>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</si>
  <si>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</si>
  <si>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</si>
  <si>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</si>
  <si>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</si>
  <si>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</si>
  <si>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</si>
  <si>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</si>
  <si>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</si>
  <si>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</si>
  <si>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</si>
  <si>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</si>
  <si>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</si>
  <si>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</si>
  <si>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</si>
  <si>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</si>
  <si>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</si>
  <si>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</si>
  <si>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</si>
  <si>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</si>
  <si>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</si>
  <si>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</si>
  <si>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</si>
  <si>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</si>
  <si>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</si>
  <si>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</si>
  <si>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</si>
  <si>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</si>
  <si>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</si>
  <si>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</si>
  <si>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</si>
  <si>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</si>
  <si>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</si>
  <si>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</si>
  <si>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</si>
  <si>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</si>
  <si>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</si>
  <si>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</si>
  <si>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</si>
  <si>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</si>
  <si>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</si>
  <si>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</si>
  <si>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</si>
  <si>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</si>
  <si>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</si>
  <si>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</si>
  <si>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</si>
  <si>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</si>
  <si>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</si>
  <si>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</si>
  <si>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</si>
  <si>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</si>
  <si>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</si>
  <si>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</si>
  <si>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</si>
  <si>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</si>
  <si>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</si>
  <si>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</si>
  <si>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</si>
  <si>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</si>
  <si>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</si>
  <si>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</si>
  <si>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</si>
  <si>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</si>
  <si>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</si>
  <si>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</si>
  <si>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</si>
  <si>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</si>
  <si>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</si>
  <si>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</si>
  <si>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</si>
  <si>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</si>
  <si>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</si>
  <si>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</si>
  <si>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</si>
  <si>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</si>
  <si>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</si>
  <si>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</si>
  <si>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</si>
  <si>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</si>
  <si>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</si>
  <si>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</si>
  <si>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</si>
  <si>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</si>
  <si>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</si>
  <si>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</si>
  <si>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</si>
  <si>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</si>
  <si>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</si>
  <si>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</si>
  <si>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</si>
  <si>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</si>
  <si>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</si>
  <si>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</si>
  <si>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</si>
  <si>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</si>
  <si>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</si>
  <si>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</si>
  <si>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</si>
  <si>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</si>
  <si>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</si>
  <si>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</si>
  <si>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</si>
  <si>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</si>
  <si>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</si>
  <si>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</si>
  <si>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</si>
  <si>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</si>
  <si>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</si>
  <si>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</si>
  <si>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</si>
  <si>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</si>
  <si>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</si>
  <si>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</si>
  <si>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</si>
  <si>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</si>
  <si>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</si>
  <si>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</si>
  <si>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</si>
  <si>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</si>
  <si>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</si>
  <si>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</si>
  <si>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</si>
  <si>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</si>
  <si>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</si>
  <si>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</si>
  <si>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</si>
  <si>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</si>
  <si>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</si>
  <si>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</si>
  <si>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</si>
  <si>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</si>
  <si>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</si>
  <si>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</si>
  <si>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</si>
  <si>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</si>
  <si>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</si>
  <si>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</si>
  <si>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</si>
  <si>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</si>
  <si>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</si>
  <si>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</si>
  <si>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</si>
  <si>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</si>
  <si>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</si>
  <si>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</si>
  <si>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</si>
  <si>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</si>
  <si>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</si>
  <si>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</si>
  <si>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</si>
  <si>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</si>
  <si>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</si>
  <si>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</si>
  <si>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</si>
  <si>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</si>
  <si>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</si>
  <si>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</si>
  <si>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</si>
  <si>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</si>
  <si>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</si>
  <si>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</si>
  <si>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</si>
  <si>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</si>
  <si>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</si>
  <si>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</si>
  <si>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</si>
  <si>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</si>
  <si>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</si>
  <si>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</si>
  <si>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</si>
  <si>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</si>
  <si>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</si>
  <si>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</si>
  <si>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</si>
  <si>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</si>
  <si>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</si>
  <si>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</si>
  <si>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</si>
  <si>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</si>
  <si>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</si>
  <si>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</si>
  <si>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</si>
  <si>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</si>
  <si>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</si>
  <si>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</si>
  <si>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</si>
  <si>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</si>
  <si>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</si>
  <si>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</si>
  <si>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</si>
  <si>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</si>
  <si>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</si>
  <si>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</si>
  <si>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</si>
  <si>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</si>
  <si>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</si>
  <si>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</si>
  <si>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</si>
  <si>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</si>
  <si>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</si>
  <si>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</si>
  <si>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</si>
  <si>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</si>
  <si>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</si>
  <si>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</si>
  <si>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</si>
  <si>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</si>
  <si>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</si>
  <si>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</si>
  <si>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</si>
  <si>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</si>
  <si>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</si>
  <si>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</si>
  <si>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</si>
  <si>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</si>
  <si>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</si>
  <si>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</si>
  <si>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</si>
  <si>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</si>
  <si>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</si>
  <si>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</si>
  <si>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</si>
  <si>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</si>
  <si>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</si>
  <si>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</si>
  <si>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</si>
  <si>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</si>
  <si>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</si>
  <si>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</si>
  <si>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</si>
  <si>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</si>
  <si>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</si>
  <si>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</si>
  <si>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</si>
  <si>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</si>
  <si>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</si>
  <si>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</si>
  <si>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</si>
  <si>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</si>
  <si>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</si>
  <si>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</si>
  <si>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</si>
  <si>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</si>
  <si>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</si>
  <si>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</si>
  <si>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</si>
  <si>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</si>
  <si>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</si>
  <si>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</si>
  <si>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</si>
  <si>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</si>
  <si>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</si>
  <si>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</si>
  <si>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</si>
  <si>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</si>
  <si>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</si>
  <si>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</si>
  <si>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</si>
  <si>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</si>
  <si>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</si>
  <si>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</si>
  <si>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</si>
  <si>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</si>
  <si>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</si>
  <si>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</si>
  <si>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</si>
  <si>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</si>
  <si>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</si>
  <si>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</si>
  <si>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</si>
  <si>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</si>
  <si>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</si>
  <si>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</si>
  <si>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</si>
  <si>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</si>
  <si>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</si>
  <si>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</si>
  <si>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</si>
  <si>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</si>
  <si>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</si>
  <si>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</si>
  <si>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</si>
  <si>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</si>
  <si>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</si>
  <si>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</si>
  <si>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</si>
  <si>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</si>
  <si>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</si>
  <si>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</si>
  <si>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</si>
  <si>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</si>
  <si>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</si>
  <si>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</si>
  <si>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</si>
  <si>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</si>
  <si>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</si>
  <si>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</si>
  <si>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</si>
  <si>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</si>
  <si>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</si>
  <si>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</si>
  <si>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</si>
  <si>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</si>
  <si>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</si>
  <si>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</si>
  <si>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</si>
  <si>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</si>
  <si>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</si>
  <si>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</si>
  <si>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</si>
  <si>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</si>
  <si>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</si>
  <si>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</si>
  <si>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</si>
  <si>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</si>
  <si>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</si>
  <si>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</si>
  <si>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</si>
  <si>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</si>
  <si>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</si>
  <si>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</si>
  <si>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</si>
  <si>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</si>
  <si>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</si>
  <si>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</si>
  <si>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</si>
  <si>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</si>
  <si>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</si>
  <si>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</si>
  <si>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</si>
  <si>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</si>
  <si>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</si>
  <si>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</si>
  <si>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</si>
  <si>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</si>
  <si>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</si>
  <si>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</si>
  <si>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</si>
  <si>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</si>
  <si>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</si>
  <si>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</si>
  <si>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</si>
  <si>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</si>
  <si>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</si>
  <si>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</si>
  <si>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</si>
  <si>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</si>
  <si>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</si>
  <si>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</si>
  <si>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</si>
  <si>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</si>
  <si>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</si>
  <si>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</si>
  <si>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</si>
  <si>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</si>
  <si>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</si>
  <si>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</si>
  <si>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</si>
  <si>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</si>
  <si>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</si>
  <si>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</si>
  <si>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</si>
  <si>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</si>
  <si>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</si>
  <si>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</si>
  <si>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</si>
  <si>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</si>
  <si>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</si>
  <si>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</si>
  <si>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</si>
  <si>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</si>
  <si>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</si>
  <si>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</si>
  <si>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</si>
  <si>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</si>
  <si>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</si>
  <si>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</si>
  <si>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</si>
  <si>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</si>
  <si>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</si>
  <si>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</si>
  <si>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</si>
  <si>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</si>
  <si>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</si>
  <si>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</si>
  <si>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</si>
  <si>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</si>
  <si>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</si>
  <si>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</si>
  <si>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</si>
  <si>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</si>
  <si>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</si>
  <si>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</si>
  <si>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</si>
  <si>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</si>
  <si>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</si>
  <si>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</si>
  <si>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</si>
  <si>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</si>
  <si>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</si>
  <si>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</si>
  <si>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</si>
  <si>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</si>
  <si>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</si>
  <si>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</si>
  <si>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</si>
  <si>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</si>
  <si>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</si>
  <si>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</si>
  <si>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</si>
  <si>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</si>
  <si>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</si>
  <si>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</si>
  <si>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</si>
  <si>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</si>
  <si>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</si>
  <si>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</si>
  <si>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</si>
  <si>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</si>
  <si>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</si>
  <si>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</si>
  <si>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</si>
  <si>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</si>
  <si>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</si>
  <si>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</si>
  <si>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</si>
  <si>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</si>
  <si>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</si>
  <si>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</si>
  <si>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</si>
  <si>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</si>
  <si>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</si>
  <si>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</si>
  <si>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</si>
  <si>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</si>
  <si>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</si>
  <si>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</si>
  <si>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</si>
  <si>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</si>
  <si>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</si>
  <si>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</si>
  <si>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</si>
  <si>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</si>
  <si>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</si>
  <si>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</si>
  <si>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</si>
  <si>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</si>
  <si>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</si>
  <si>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</si>
  <si>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</si>
  <si>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</si>
  <si>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</si>
  <si>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</si>
  <si>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</si>
  <si>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</si>
  <si>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</si>
  <si>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</si>
  <si>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</si>
  <si>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</si>
  <si>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</si>
  <si>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</si>
  <si>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</si>
  <si>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</si>
  <si>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</si>
  <si>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</si>
  <si>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</si>
  <si>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</si>
  <si>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</si>
  <si>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</si>
  <si>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</si>
  <si>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</si>
  <si>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</si>
  <si>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</si>
  <si>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</si>
  <si>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</si>
  <si>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</si>
  <si>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</si>
  <si>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</si>
  <si>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</si>
  <si>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</si>
  <si>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</si>
  <si>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</si>
  <si>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</si>
  <si>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</si>
  <si>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</si>
  <si>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</si>
  <si>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</si>
  <si>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</si>
  <si>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</si>
  <si>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</si>
  <si>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</si>
  <si>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</si>
  <si>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</si>
  <si>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</si>
  <si>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</si>
  <si>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</si>
  <si>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</si>
  <si>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</si>
  <si>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</si>
  <si>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</si>
  <si>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</si>
  <si>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</si>
  <si>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</si>
  <si>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</si>
  <si>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</si>
  <si>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</si>
  <si>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</si>
  <si>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</si>
  <si>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</si>
  <si>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</si>
  <si>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</si>
  <si>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</si>
  <si>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</si>
  <si>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</si>
  <si>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</si>
  <si>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</si>
  <si>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</si>
  <si>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</si>
  <si>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</si>
  <si>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</si>
  <si>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</si>
  <si>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</si>
  <si>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</si>
  <si>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</si>
  <si>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</si>
  <si>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</si>
  <si>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</si>
  <si>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</si>
  <si>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</si>
  <si>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</si>
  <si>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</si>
  <si>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</si>
  <si>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</si>
  <si>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</si>
  <si>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</si>
  <si>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</si>
  <si>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</si>
  <si>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</si>
  <si>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</si>
  <si>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</si>
  <si>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</si>
  <si>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</si>
  <si>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</si>
  <si>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</si>
  <si>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</si>
  <si>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</si>
  <si>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</si>
  <si>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</si>
  <si>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</si>
  <si>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</si>
  <si>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</si>
  <si>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</si>
  <si>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</si>
  <si>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</si>
  <si>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</si>
  <si>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</si>
  <si>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</si>
  <si>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</si>
  <si>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</si>
  <si>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</si>
  <si>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</si>
  <si>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</si>
  <si>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</si>
  <si>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</si>
  <si>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</si>
  <si>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</si>
  <si>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</si>
  <si>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</si>
  <si>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</si>
  <si>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</si>
  <si>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</si>
  <si>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</si>
  <si>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</si>
  <si>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</si>
  <si>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</si>
  <si>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</si>
  <si>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</si>
  <si>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</si>
  <si>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</si>
  <si>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</si>
  <si>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</si>
  <si>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</si>
  <si>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</si>
  <si>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</si>
  <si>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</si>
  <si>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</si>
  <si>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</si>
  <si>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</si>
  <si>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</si>
  <si>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</si>
  <si>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</si>
  <si>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</si>
  <si>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</si>
  <si>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</si>
  <si>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</si>
  <si>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</si>
  <si>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</si>
  <si>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</si>
  <si>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</si>
  <si>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</si>
  <si>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</si>
  <si>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</si>
  <si>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</si>
  <si>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</si>
  <si>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</si>
  <si>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</si>
  <si>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</si>
  <si>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</si>
  <si>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</si>
  <si>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</si>
  <si>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</si>
  <si>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</si>
  <si>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</si>
  <si>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</si>
  <si>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</si>
  <si>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</si>
  <si>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</si>
  <si>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</si>
  <si>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</si>
  <si>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</si>
  <si>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</si>
  <si>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</si>
  <si>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</si>
  <si>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</si>
  <si>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</si>
  <si>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</si>
  <si>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</si>
  <si>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</si>
  <si>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</si>
  <si>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</si>
  <si>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</si>
  <si>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</si>
  <si>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</si>
  <si>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</si>
  <si>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</si>
  <si>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</si>
  <si>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</si>
  <si>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</si>
  <si>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</si>
  <si>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</si>
  <si>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</si>
  <si>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</si>
  <si>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</si>
  <si>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</si>
  <si>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</si>
  <si>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</si>
  <si>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</si>
  <si>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</si>
  <si>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</si>
  <si>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</si>
  <si>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</si>
  <si>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</si>
  <si>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</si>
  <si>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</si>
  <si>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</si>
  <si>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</si>
  <si>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</si>
  <si>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</si>
  <si>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</si>
  <si>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</si>
  <si>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</si>
  <si>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</si>
  <si>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</si>
  <si>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</si>
  <si>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</si>
  <si>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</si>
  <si>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</si>
  <si>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</si>
  <si>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</si>
  <si>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</si>
  <si>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</si>
  <si>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</si>
  <si>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</si>
  <si>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</si>
  <si>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</si>
  <si>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</si>
  <si>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</si>
  <si>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</si>
  <si>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</si>
  <si>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</si>
  <si>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</si>
  <si>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</si>
  <si>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</si>
  <si>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</si>
  <si>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</si>
  <si>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</si>
  <si>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</si>
  <si>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</si>
  <si>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</si>
  <si>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</si>
  <si>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</si>
  <si>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</si>
  <si>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</si>
  <si>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</si>
  <si>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</si>
  <si>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</si>
  <si>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</si>
  <si>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</si>
  <si>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</si>
  <si>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</si>
  <si>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</si>
  <si>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</si>
  <si>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</si>
  <si>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</si>
  <si>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</si>
  <si>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</si>
  <si>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</si>
  <si>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</si>
  <si>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</si>
  <si>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</si>
  <si>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</si>
  <si>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</si>
  <si>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</si>
  <si>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</si>
  <si>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</si>
  <si>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</si>
  <si>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</si>
  <si>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</si>
  <si>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</si>
  <si>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</si>
  <si>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</si>
  <si>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</si>
  <si>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</si>
  <si>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</si>
  <si>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</si>
  <si>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</si>
  <si>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</si>
  <si>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</si>
  <si>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</si>
  <si>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</si>
  <si>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</si>
  <si>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</si>
  <si>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</si>
  <si>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</si>
  <si>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</si>
  <si>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</si>
  <si>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</si>
  <si>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</si>
  <si>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</si>
  <si>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</si>
  <si>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</si>
  <si>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</si>
  <si>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</si>
  <si>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</si>
  <si>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</si>
  <si>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</si>
  <si>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</si>
  <si>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</si>
  <si>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</si>
  <si>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</si>
  <si>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</si>
  <si>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</si>
  <si>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</si>
  <si>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</si>
  <si>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</si>
  <si>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</si>
  <si>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</si>
  <si>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</si>
  <si>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</si>
  <si>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</si>
  <si>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</si>
  <si>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</si>
  <si>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</si>
  <si>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</si>
  <si>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</si>
  <si>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</si>
  <si>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</si>
  <si>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</si>
  <si>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</si>
  <si>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</si>
  <si>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</si>
  <si>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</si>
  <si>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</si>
  <si>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</si>
  <si>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</si>
  <si>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</si>
  <si>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</si>
  <si>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</si>
  <si>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</si>
  <si>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</si>
  <si>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</si>
  <si>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</si>
  <si>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</si>
  <si>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</si>
  <si>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</si>
  <si>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</si>
  <si>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</si>
  <si>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</si>
  <si>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</si>
  <si>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</si>
  <si>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</si>
  <si>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</si>
  <si>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</si>
  <si>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</si>
  <si>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</si>
  <si>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</si>
  <si>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</si>
  <si>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</si>
  <si>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</si>
  <si>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</si>
  <si>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</si>
  <si>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</si>
  <si>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</si>
  <si>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</si>
  <si>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</si>
  <si>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</si>
  <si>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</si>
  <si>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</si>
  <si>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</si>
  <si>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</si>
  <si>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</si>
  <si>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</si>
  <si>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</si>
  <si>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</si>
  <si>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</si>
  <si>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</si>
  <si>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</si>
  <si>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</si>
  <si>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</si>
  <si>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</si>
  <si>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</si>
  <si>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</si>
  <si>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</si>
  <si>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</si>
  <si>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</si>
  <si>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</si>
  <si>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</si>
  <si>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</si>
  <si>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</si>
  <si>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</si>
  <si>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</si>
  <si>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</si>
  <si>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</si>
  <si>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</si>
  <si>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</si>
  <si>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</si>
  <si>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</si>
  <si>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</si>
  <si>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</si>
  <si>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</si>
  <si>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</si>
  <si>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</si>
  <si>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</si>
  <si>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</si>
  <si>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</si>
  <si>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</si>
  <si>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</si>
  <si>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</si>
  <si>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</si>
  <si>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</si>
  <si>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</si>
  <si>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</si>
  <si>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</si>
  <si>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</si>
  <si>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</si>
  <si>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</si>
  <si>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</si>
  <si>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</si>
  <si>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</si>
  <si>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</si>
  <si>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</si>
  <si>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</si>
  <si>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</si>
  <si>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</si>
  <si>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</si>
  <si>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</si>
  <si>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</si>
  <si>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</si>
  <si>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</si>
  <si>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</si>
  <si>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</si>
  <si>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</si>
  <si>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</si>
  <si>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</si>
  <si>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</si>
  <si>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</si>
  <si>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</si>
  <si>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</si>
  <si>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</si>
  <si>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</si>
  <si>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</si>
  <si>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</si>
  <si>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</si>
  <si>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</si>
  <si>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</si>
  <si>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</si>
  <si>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</si>
  <si>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</si>
  <si>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</si>
  <si>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</si>
  <si>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</si>
  <si>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</si>
  <si>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</si>
  <si>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</si>
  <si>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</si>
  <si>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</si>
  <si>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</si>
  <si>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</si>
  <si>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</si>
  <si>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</si>
  <si>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</si>
  <si>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</si>
  <si>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</si>
  <si>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</si>
  <si>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</si>
  <si>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</si>
  <si>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</si>
  <si>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</si>
  <si>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</si>
  <si>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</si>
  <si>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</si>
  <si>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</si>
  <si>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</si>
  <si>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</si>
  <si>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</si>
  <si>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</si>
  <si>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</si>
  <si>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</si>
  <si>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</si>
  <si>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</si>
  <si>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</si>
  <si>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</si>
  <si>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</si>
  <si>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</si>
  <si>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</si>
  <si>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</si>
  <si>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</si>
  <si>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</si>
  <si>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</si>
  <si>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</si>
  <si>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</si>
  <si>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</si>
  <si>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</si>
  <si>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</si>
  <si>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</si>
  <si>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</si>
  <si>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</si>
  <si>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</si>
  <si>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</si>
  <si>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</si>
  <si>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</si>
  <si>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</si>
  <si>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</si>
  <si>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</si>
  <si>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</si>
  <si>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</si>
  <si>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</si>
  <si>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</si>
  <si>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</si>
  <si>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</si>
  <si>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</si>
  <si>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</si>
  <si>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</si>
  <si>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</si>
  <si>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</si>
  <si>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</si>
  <si>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</si>
  <si>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</si>
  <si>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</si>
  <si>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</si>
  <si>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</si>
  <si>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</si>
  <si>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</si>
  <si>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</si>
  <si>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</si>
  <si>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</si>
  <si>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</si>
  <si>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</si>
  <si>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</si>
  <si>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</si>
  <si>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</si>
  <si>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</si>
  <si>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</si>
  <si>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</si>
  <si>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</si>
  <si>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</si>
  <si>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</si>
  <si>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</si>
  <si>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</si>
  <si>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</si>
  <si>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</si>
  <si>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</si>
  <si>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</si>
  <si>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</si>
  <si>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</si>
  <si>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</si>
  <si>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</si>
  <si>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</si>
  <si>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</si>
  <si>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</si>
  <si>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</si>
  <si>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</si>
  <si>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</si>
  <si>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</si>
  <si>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</si>
  <si>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</si>
  <si>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</si>
  <si>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</si>
  <si>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</si>
  <si>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</si>
  <si>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</si>
  <si>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</si>
  <si>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</si>
  <si>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</si>
  <si>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</si>
  <si>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</si>
  <si>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</si>
  <si>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</si>
  <si>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</si>
  <si>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</si>
  <si>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</si>
  <si>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</si>
  <si>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</si>
  <si>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</si>
  <si>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</si>
  <si>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</si>
  <si>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</si>
  <si>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</si>
  <si>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</si>
  <si>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</si>
  <si>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</si>
  <si>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</si>
  <si>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</si>
  <si>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</si>
  <si>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</si>
  <si>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</si>
  <si>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</si>
  <si>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</si>
  <si>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</si>
  <si>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</si>
  <si>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</si>
  <si>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</si>
  <si>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</si>
  <si>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</si>
  <si>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</si>
  <si>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</si>
  <si>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</si>
  <si>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</si>
  <si>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</si>
  <si>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</si>
  <si>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</si>
  <si>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</si>
  <si>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</si>
  <si>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</si>
  <si>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</si>
  <si>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</si>
  <si>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</si>
  <si>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</si>
  <si>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</si>
  <si>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</si>
  <si>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</si>
  <si>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</si>
  <si>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</si>
  <si>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</si>
  <si>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</si>
  <si>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</si>
  <si>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</si>
  <si>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</si>
  <si>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</si>
  <si>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</si>
  <si>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</si>
  <si>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</si>
  <si>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</si>
  <si>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</si>
  <si>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</si>
  <si>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</si>
  <si>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</si>
  <si>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</si>
  <si>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</si>
  <si>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</si>
  <si>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</si>
  <si>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</si>
  <si>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</si>
  <si>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</si>
  <si>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</si>
  <si>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</si>
  <si>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</si>
  <si>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</si>
  <si>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</si>
  <si>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</si>
  <si>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</si>
  <si>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</si>
  <si>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</si>
  <si>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</si>
  <si>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</si>
  <si>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</si>
  <si>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</si>
  <si>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</si>
  <si>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</si>
  <si>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</si>
  <si>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</si>
  <si>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</si>
  <si>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</si>
  <si>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</si>
  <si>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</si>
  <si>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</si>
  <si>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</si>
  <si>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</si>
  <si>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</si>
  <si>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</si>
  <si>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</si>
  <si>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</si>
  <si>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</si>
  <si>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</si>
  <si>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</si>
  <si>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</si>
  <si>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</si>
  <si>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</si>
  <si>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</si>
  <si>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</si>
  <si>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</si>
  <si>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</si>
  <si>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</si>
  <si>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</si>
  <si>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</si>
  <si>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</si>
  <si>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</si>
  <si>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</si>
  <si>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</si>
  <si>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</si>
  <si>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</si>
  <si>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</si>
  <si>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</si>
  <si>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</si>
  <si>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</si>
  <si>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</si>
  <si>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</si>
  <si>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</si>
  <si>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</si>
  <si>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</si>
  <si>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</si>
  <si>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</si>
  <si>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</si>
  <si>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</si>
  <si>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</si>
  <si>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</si>
  <si>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</si>
  <si>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</si>
  <si>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</si>
  <si>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</si>
  <si>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</si>
  <si>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</si>
  <si>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</si>
  <si>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</si>
  <si>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</si>
  <si>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</si>
  <si>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</si>
  <si>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</si>
  <si>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</si>
  <si>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</si>
  <si>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</si>
  <si>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</si>
  <si>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</si>
  <si>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</si>
  <si>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</si>
  <si>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</si>
  <si>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</si>
  <si>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</si>
  <si>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</si>
  <si>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</si>
  <si>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</si>
  <si>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</si>
  <si>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</si>
  <si>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</si>
  <si>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</si>
  <si>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</si>
  <si>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</si>
  <si>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</si>
  <si>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</si>
  <si>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</si>
  <si>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</si>
  <si>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</si>
  <si>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</si>
  <si>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</si>
  <si>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</si>
  <si>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</si>
  <si>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</si>
  <si>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</si>
  <si>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</si>
  <si>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</si>
  <si>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</si>
  <si>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</si>
  <si>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</si>
  <si>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</si>
  <si>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</si>
  <si>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</si>
  <si>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</si>
  <si>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</si>
  <si>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</si>
  <si>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</si>
  <si>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</si>
  <si>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</si>
  <si>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</si>
  <si>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</si>
  <si>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</si>
  <si>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</si>
  <si>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</si>
  <si>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</si>
  <si>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</si>
  <si>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</si>
  <si>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</si>
  <si>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</si>
  <si>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</si>
  <si>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</si>
  <si>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</si>
  <si>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</si>
  <si>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</si>
  <si>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</si>
  <si>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</si>
  <si>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</si>
  <si>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</si>
  <si>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</si>
  <si>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</si>
  <si>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</si>
  <si>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</si>
  <si>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</si>
  <si>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</si>
  <si>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</si>
  <si>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</si>
  <si>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</si>
  <si>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</si>
  <si>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</si>
  <si>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</si>
  <si>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</si>
  <si>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</si>
  <si>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</si>
  <si>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</si>
  <si>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</si>
  <si>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</si>
  <si>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</si>
  <si>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</si>
  <si>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</si>
  <si>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</si>
  <si>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</si>
  <si>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</si>
  <si>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</si>
  <si>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</si>
  <si>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</si>
  <si>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</si>
  <si>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</si>
  <si>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</si>
  <si>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</si>
  <si>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</si>
  <si>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</si>
  <si>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</si>
  <si>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</si>
  <si>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</si>
  <si>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</si>
  <si>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</si>
  <si>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</si>
  <si>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</si>
  <si>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</si>
  <si>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</si>
  <si>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</si>
  <si>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</si>
  <si>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</si>
  <si>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</si>
  <si>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</si>
  <si>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</si>
  <si>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</si>
  <si>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</si>
  <si>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</si>
  <si>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</si>
  <si>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</si>
  <si>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</si>
  <si>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</si>
  <si>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</si>
  <si>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</si>
  <si>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</si>
  <si>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</si>
  <si>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</si>
  <si>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</si>
  <si>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</si>
  <si>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</si>
  <si>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</si>
  <si>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</si>
  <si>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</si>
  <si>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</si>
  <si>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</si>
  <si>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</si>
  <si>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</si>
  <si>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</si>
  <si>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</si>
  <si>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</si>
  <si>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</si>
  <si>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</si>
  <si>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</si>
  <si>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</si>
  <si>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</si>
  <si>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</si>
  <si>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</si>
  <si>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</si>
  <si>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</si>
  <si>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</si>
  <si>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</si>
  <si>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</si>
  <si>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</si>
  <si>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</si>
  <si>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</si>
  <si>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</si>
  <si>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</si>
  <si>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</si>
  <si>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</si>
  <si>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</si>
  <si>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</si>
  <si>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</si>
  <si>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</si>
  <si>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</si>
  <si>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</si>
  <si>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</si>
  <si>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</si>
  <si>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</si>
  <si>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</si>
  <si>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</si>
  <si>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</si>
  <si>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</si>
  <si>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</si>
  <si>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</si>
  <si>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</si>
  <si>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</si>
  <si>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</si>
  <si>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</si>
  <si>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</si>
  <si>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</si>
  <si>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</si>
  <si>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</si>
  <si>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</si>
  <si>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</si>
  <si>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</si>
  <si>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</si>
  <si>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</si>
  <si>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</si>
  <si>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</si>
  <si>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</si>
  <si>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</si>
  <si>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</si>
  <si>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</si>
  <si>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</si>
  <si>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</si>
  <si>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</si>
  <si>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</si>
  <si>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</si>
  <si>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</si>
  <si>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</si>
  <si>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</si>
  <si>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</si>
  <si>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</si>
  <si>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</si>
  <si>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</si>
  <si>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</si>
  <si>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</si>
  <si>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</si>
  <si>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</si>
  <si>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</si>
  <si>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</si>
  <si>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</si>
  <si>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</si>
  <si>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</si>
  <si>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</si>
  <si>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</si>
  <si>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</si>
  <si>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</si>
  <si>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</si>
  <si>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</si>
  <si>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</si>
  <si>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</si>
  <si>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</si>
  <si>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</si>
  <si>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</si>
  <si>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</si>
  <si>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</si>
  <si>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</si>
  <si>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</si>
  <si>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</si>
  <si>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</si>
  <si>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</si>
  <si>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</si>
  <si>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</si>
  <si>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</si>
  <si>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</si>
  <si>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</si>
  <si>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</si>
  <si>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</si>
  <si>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</si>
  <si>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</si>
  <si>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</si>
  <si>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</si>
  <si>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</si>
  <si>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</si>
  <si>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</si>
  <si>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</si>
  <si>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</si>
  <si>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</si>
  <si>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</si>
  <si>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</si>
  <si>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</si>
  <si>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</si>
  <si>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</si>
  <si>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</si>
  <si>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</si>
  <si>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</si>
  <si>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</si>
  <si>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</si>
  <si>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</si>
  <si>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</si>
  <si>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</si>
  <si>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</si>
  <si>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</si>
  <si>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</si>
  <si>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</si>
  <si>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</si>
  <si>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</si>
  <si>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</si>
  <si>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</si>
  <si>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</si>
  <si>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</si>
  <si>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</si>
  <si>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</si>
  <si>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</si>
  <si>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</si>
  <si>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</si>
  <si>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</si>
  <si>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</si>
  <si>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</si>
  <si>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</si>
  <si>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</si>
  <si>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</si>
  <si>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</si>
  <si>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</si>
  <si>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</si>
  <si>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</si>
  <si>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</si>
  <si>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</si>
  <si>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</si>
  <si>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</si>
  <si>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</si>
  <si>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</si>
  <si>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</si>
  <si>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</si>
  <si>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</si>
  <si>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</si>
  <si>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</si>
  <si>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</si>
  <si>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</si>
  <si>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</si>
  <si>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</si>
  <si>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</si>
  <si>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</si>
  <si>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</si>
  <si>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</si>
  <si>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</si>
  <si>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</si>
  <si>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</si>
  <si>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</si>
  <si>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</si>
  <si>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</si>
  <si>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</si>
  <si>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</si>
  <si>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</si>
  <si>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</si>
  <si>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</si>
  <si>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</si>
  <si>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</si>
  <si>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</si>
  <si>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</si>
  <si>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</si>
  <si>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</si>
  <si>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</si>
  <si>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</si>
  <si>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</si>
  <si>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</si>
  <si>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</si>
  <si>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</si>
  <si>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</si>
  <si>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</si>
  <si>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</si>
  <si>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</si>
  <si>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</si>
  <si>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</si>
  <si>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</si>
  <si>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</si>
  <si>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</si>
  <si>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</si>
  <si>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</si>
  <si>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</si>
  <si>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</si>
  <si>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</si>
  <si>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</si>
  <si>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</si>
  <si>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</si>
  <si>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</si>
  <si>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</si>
  <si>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</si>
  <si>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</si>
  <si>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</si>
  <si>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</si>
  <si>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</si>
  <si>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</si>
  <si>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</si>
  <si>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</si>
  <si>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</si>
  <si>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</si>
  <si>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</si>
  <si>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</si>
  <si>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</si>
  <si>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</si>
  <si>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</si>
  <si>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</si>
  <si>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</si>
  <si>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</si>
  <si>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</si>
  <si>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</si>
  <si>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</si>
  <si>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</si>
  <si>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</si>
  <si>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</si>
  <si>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</si>
  <si>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</si>
  <si>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</si>
  <si>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</si>
  <si>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</si>
  <si>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</si>
  <si>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</si>
  <si>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</si>
  <si>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</si>
  <si>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</si>
  <si>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</si>
  <si>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</si>
  <si>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</si>
  <si>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</si>
  <si>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</si>
  <si>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</si>
  <si>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</si>
  <si>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</si>
  <si>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</si>
  <si>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</si>
  <si>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</si>
  <si>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</si>
  <si>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</si>
  <si>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</si>
  <si>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</si>
  <si>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</si>
  <si>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</si>
  <si>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</si>
  <si>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</si>
  <si>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</si>
  <si>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</si>
  <si>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</si>
  <si>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</si>
  <si>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</si>
  <si>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</si>
  <si>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</si>
  <si>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</si>
  <si>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</si>
  <si>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</si>
  <si>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</si>
  <si>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</si>
  <si>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</si>
  <si>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</si>
  <si>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</si>
  <si>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</si>
  <si>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</si>
  <si>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</si>
  <si>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</si>
  <si>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</si>
  <si>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</si>
  <si>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</si>
  <si>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</si>
  <si>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</si>
  <si>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</si>
  <si>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</si>
  <si>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</si>
  <si>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</si>
  <si>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</si>
  <si>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</si>
  <si>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</si>
  <si>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</si>
  <si>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</si>
  <si>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</si>
  <si>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</si>
  <si>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</si>
  <si>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</si>
  <si>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</si>
  <si>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</si>
  <si>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</si>
  <si>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</si>
  <si>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</si>
  <si>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</si>
  <si>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</si>
  <si>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</si>
  <si>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</si>
  <si>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</si>
  <si>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</si>
  <si>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</si>
  <si>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</si>
  <si>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</si>
  <si>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</si>
  <si>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</si>
  <si>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</si>
  <si>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</si>
  <si>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</si>
  <si>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</si>
  <si>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</si>
  <si>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</si>
  <si>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</si>
  <si>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</si>
  <si>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</si>
  <si>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</si>
  <si>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</si>
  <si>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</si>
  <si>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</si>
  <si>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</si>
  <si>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</si>
  <si>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</si>
  <si>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</si>
  <si>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</si>
  <si>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</si>
  <si>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</si>
  <si>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</si>
  <si>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</si>
  <si>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</si>
  <si>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</si>
  <si>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</si>
  <si>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</si>
  <si>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</si>
  <si>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</si>
  <si>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</si>
  <si>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</si>
  <si>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</si>
  <si>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</si>
  <si>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</si>
  <si>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</si>
  <si>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</si>
  <si>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</si>
  <si>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</si>
  <si>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</si>
  <si>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</si>
  <si>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</si>
  <si>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</si>
  <si>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</si>
  <si>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</si>
  <si>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</si>
  <si>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</si>
  <si>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</si>
  <si>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</si>
  <si>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</si>
  <si>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</si>
  <si>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</si>
  <si>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</si>
  <si>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</si>
  <si>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</si>
  <si>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</si>
  <si>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</si>
  <si>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</si>
  <si>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</si>
  <si>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</si>
  <si>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</si>
  <si>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</si>
  <si>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</si>
  <si>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</si>
  <si>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</si>
  <si>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</si>
  <si>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</si>
  <si>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</si>
  <si>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</si>
  <si>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</si>
  <si>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</si>
  <si>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</si>
  <si>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</si>
  <si>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</si>
  <si>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</si>
  <si>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</si>
  <si>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</si>
  <si>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</si>
  <si>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</si>
  <si>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</si>
  <si>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</si>
  <si>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</si>
  <si>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</si>
  <si>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</si>
  <si>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</si>
  <si>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</si>
  <si>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</si>
  <si>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</si>
  <si>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</si>
  <si>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</si>
  <si>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</si>
  <si>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</si>
  <si>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</si>
  <si>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</si>
  <si>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</si>
  <si>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</si>
  <si>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</si>
  <si>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</si>
  <si>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</si>
  <si>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</si>
  <si>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</si>
  <si>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</si>
  <si>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</si>
  <si>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</si>
  <si>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</si>
  <si>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</si>
  <si>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</si>
  <si>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</si>
  <si>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</si>
  <si>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</si>
  <si>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</si>
  <si>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</si>
  <si>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</si>
  <si>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</si>
  <si>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</si>
  <si>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</si>
  <si>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</si>
  <si>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</si>
  <si>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</si>
  <si>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</si>
  <si>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</si>
  <si>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</si>
  <si>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</si>
  <si>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</si>
  <si>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</si>
  <si>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</si>
  <si>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</si>
  <si>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</si>
  <si>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</si>
  <si>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</si>
  <si>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</si>
  <si>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</si>
  <si>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</si>
  <si>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</si>
  <si>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</si>
  <si>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</si>
  <si>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</si>
  <si>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</si>
  <si>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</si>
  <si>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</si>
  <si>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</si>
  <si>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</si>
  <si>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</si>
  <si>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</si>
  <si>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</si>
  <si>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</si>
  <si>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</si>
  <si>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</si>
  <si>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</si>
  <si>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</si>
  <si>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</si>
  <si>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</si>
  <si>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</si>
  <si>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</si>
  <si>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</si>
  <si>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</si>
  <si>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</si>
  <si>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</si>
  <si>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</si>
  <si>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</si>
  <si>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</si>
  <si>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</si>
  <si>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</si>
  <si>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</si>
  <si>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</si>
  <si>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</si>
  <si>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</si>
  <si>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</si>
  <si>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</si>
  <si>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</si>
  <si>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</si>
  <si>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</si>
  <si>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</si>
  <si>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</si>
  <si>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</si>
  <si>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</si>
  <si>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</si>
  <si>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</si>
  <si>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</si>
  <si>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</si>
  <si>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</si>
  <si>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</si>
  <si>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</si>
  <si>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</si>
  <si>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</si>
  <si>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</si>
  <si>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</si>
  <si>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</si>
  <si>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</si>
  <si>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</si>
  <si>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</si>
  <si>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</si>
  <si>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</si>
  <si>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</si>
  <si>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</si>
  <si>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</si>
  <si>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</si>
  <si>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</si>
  <si>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</si>
  <si>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</si>
  <si>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</si>
  <si>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</si>
  <si>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</si>
  <si>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</si>
  <si>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</si>
  <si>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</si>
  <si>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</si>
  <si>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</si>
  <si>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</si>
  <si>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</si>
  <si>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</si>
  <si>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</si>
  <si>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</si>
  <si>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</si>
  <si>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</si>
  <si>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</si>
  <si>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</si>
  <si>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</si>
  <si>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</si>
  <si>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</si>
  <si>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</si>
  <si>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</si>
  <si>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</si>
  <si>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</si>
  <si>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</si>
  <si>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</si>
  <si>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</si>
  <si>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</si>
  <si>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</si>
  <si>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</si>
  <si>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</si>
  <si>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</si>
  <si>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</si>
  <si>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</si>
  <si>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</si>
  <si>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</si>
  <si>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</si>
  <si>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</si>
  <si>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</si>
  <si>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</si>
  <si>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</si>
  <si>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</si>
  <si>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</si>
  <si>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</si>
  <si>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</si>
  <si>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</si>
  <si>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</si>
  <si>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</si>
  <si>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</si>
  <si>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</si>
  <si>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</si>
  <si>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</si>
  <si>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</si>
  <si>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</si>
  <si>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</si>
  <si>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</si>
  <si>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</si>
  <si>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</si>
  <si>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</si>
  <si>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</si>
  <si>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</si>
  <si>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</si>
  <si>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</si>
  <si>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</si>
  <si>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</si>
  <si>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</si>
  <si>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</si>
  <si>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</si>
  <si>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</si>
  <si>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</si>
  <si>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</si>
  <si>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</si>
  <si>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</si>
  <si>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</si>
  <si>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</si>
  <si>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</si>
  <si>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</si>
  <si>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</si>
  <si>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</si>
  <si>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</si>
  <si>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</si>
  <si>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</si>
  <si>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</si>
  <si>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</si>
  <si>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</si>
  <si>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</si>
  <si>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</si>
  <si>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</si>
  <si>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</si>
  <si>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</si>
  <si>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</si>
  <si>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</si>
  <si>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</si>
  <si>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</si>
  <si>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</si>
  <si>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</si>
  <si>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</si>
  <si>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</si>
  <si>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</si>
  <si>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</si>
  <si>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</si>
  <si>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</si>
  <si>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</si>
  <si>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</si>
  <si>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</si>
  <si>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</si>
  <si>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</si>
  <si>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</si>
  <si>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</si>
  <si>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</si>
  <si>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</si>
  <si>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</si>
  <si>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</si>
  <si>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</si>
  <si>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</si>
  <si>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</si>
  <si>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</si>
  <si>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</si>
  <si>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</si>
  <si>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</si>
  <si>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</si>
  <si>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</si>
  <si>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</si>
  <si>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</si>
  <si>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</si>
  <si>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</si>
  <si>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</si>
  <si>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</si>
  <si>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</si>
  <si>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</si>
  <si>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</si>
  <si>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</si>
  <si>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</si>
  <si>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</si>
  <si>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</si>
  <si>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</si>
  <si>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</si>
  <si>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</si>
  <si>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</si>
  <si>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</si>
  <si>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</si>
  <si>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</si>
  <si>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</si>
  <si>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</si>
  <si>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</si>
  <si>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</si>
  <si>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</si>
  <si>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</si>
  <si>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</si>
  <si>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</si>
  <si>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</si>
  <si>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</si>
  <si>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</si>
  <si>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</si>
  <si>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</si>
  <si>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</si>
  <si>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</si>
  <si>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</si>
  <si>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</si>
  <si>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</si>
  <si>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</si>
  <si>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</si>
  <si>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</si>
  <si>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</si>
  <si>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</si>
  <si>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</si>
  <si>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</si>
  <si>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</si>
  <si>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</si>
  <si>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</si>
  <si>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</si>
  <si>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</si>
  <si>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</si>
  <si>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</si>
  <si>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</si>
  <si>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</si>
  <si>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</si>
  <si>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</si>
  <si>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</si>
  <si>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</si>
  <si>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</si>
  <si>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</si>
  <si>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</si>
  <si>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</si>
  <si>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</si>
  <si>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</si>
  <si>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</si>
  <si>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</si>
  <si>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</si>
  <si>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</si>
  <si>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</si>
  <si>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</si>
  <si>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</si>
  <si>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</si>
  <si>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</si>
  <si>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</si>
  <si>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</si>
  <si>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</si>
  <si>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</si>
  <si>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</si>
  <si>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</si>
  <si>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</si>
  <si>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</si>
  <si>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</si>
  <si>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</si>
  <si>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</si>
  <si>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</si>
  <si>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</si>
  <si>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</si>
  <si>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</si>
  <si>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</si>
  <si>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</si>
  <si>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</si>
  <si>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</si>
  <si>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</si>
  <si>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</si>
  <si>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</si>
  <si>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</si>
  <si>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</si>
  <si>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</si>
  <si>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</si>
  <si>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</si>
  <si>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</si>
  <si>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</si>
  <si>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</si>
  <si>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</si>
  <si>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</si>
  <si>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</si>
  <si>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</si>
  <si>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</si>
  <si>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</si>
  <si>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</si>
  <si>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</si>
  <si>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</si>
  <si>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</si>
  <si>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</si>
  <si>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</si>
  <si>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</si>
  <si>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</si>
  <si>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</si>
  <si>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</si>
  <si>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</si>
  <si>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</si>
  <si>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</si>
  <si>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</si>
  <si>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</si>
  <si>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</si>
  <si>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</si>
  <si>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</si>
  <si>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</si>
  <si>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</si>
  <si>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</si>
  <si>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</si>
  <si>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</si>
  <si>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</si>
  <si>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</si>
  <si>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</si>
  <si>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</si>
  <si>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</si>
  <si>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</si>
  <si>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</si>
  <si>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</si>
  <si>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</si>
  <si>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</si>
  <si>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</si>
  <si>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</si>
  <si>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</si>
  <si>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</si>
  <si>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</si>
  <si>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</si>
  <si>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</si>
  <si>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</si>
  <si>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</si>
  <si>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</si>
  <si>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</si>
  <si>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</si>
  <si>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</si>
  <si>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</si>
  <si>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</si>
  <si>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</si>
  <si>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</si>
  <si>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</si>
  <si>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</si>
  <si>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</si>
  <si>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</si>
  <si>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</si>
  <si>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</si>
  <si>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</si>
  <si>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</si>
  <si>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</si>
  <si>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</si>
  <si>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</si>
  <si>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</si>
  <si>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</si>
  <si>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</si>
  <si>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</si>
  <si>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</si>
  <si>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</si>
  <si>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</si>
  <si>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</si>
  <si>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</si>
  <si>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</si>
  <si>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</si>
  <si>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</si>
  <si>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</si>
  <si>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</si>
  <si>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</si>
  <si>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</si>
  <si>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</si>
  <si>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</si>
  <si>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</si>
  <si>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</si>
  <si>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</si>
  <si>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</si>
  <si>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</si>
  <si>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</si>
  <si>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</si>
  <si>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</si>
  <si>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</si>
  <si>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</si>
  <si>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</si>
  <si>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</si>
  <si>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</si>
  <si>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</si>
  <si>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</si>
  <si>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</si>
  <si>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</si>
  <si>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</si>
  <si>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</si>
  <si>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</si>
  <si>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</si>
  <si>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</si>
  <si>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</si>
  <si>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</si>
  <si>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</si>
  <si>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</si>
  <si>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</si>
  <si>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</si>
  <si>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</si>
  <si>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</si>
  <si>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</si>
  <si>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</si>
  <si>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</si>
  <si>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</si>
  <si>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</si>
  <si>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</si>
  <si>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</si>
  <si>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</si>
  <si>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</si>
  <si>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</si>
  <si>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</si>
  <si>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</si>
  <si>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</si>
  <si>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</si>
  <si>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</si>
  <si>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</si>
  <si>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</si>
  <si>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</si>
  <si>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</si>
  <si>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</si>
  <si>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</si>
  <si>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</si>
  <si>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</si>
  <si>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</si>
  <si>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</si>
  <si>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</si>
  <si>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</si>
  <si>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</si>
  <si>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</si>
  <si>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</si>
  <si>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</si>
  <si>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</si>
  <si>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</si>
  <si>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</si>
  <si>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</si>
  <si>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</si>
  <si>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</si>
  <si>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</si>
  <si>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</si>
  <si>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</si>
  <si>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</si>
  <si>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</si>
  <si>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</si>
  <si>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</si>
  <si>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</si>
  <si>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</si>
  <si>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</si>
  <si>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</si>
  <si>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</si>
  <si>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</si>
  <si>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</si>
  <si>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</si>
  <si>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</si>
  <si>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</si>
  <si>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</si>
  <si>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</si>
  <si>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</si>
  <si>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</si>
  <si>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</si>
  <si>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</si>
  <si>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</si>
  <si>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</si>
  <si>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</si>
  <si>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</si>
  <si>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</si>
  <si>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</si>
  <si>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</si>
  <si>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</si>
  <si>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</si>
  <si>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</si>
  <si>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</si>
  <si>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</si>
  <si>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</si>
  <si>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</si>
  <si>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</si>
  <si>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</si>
  <si>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</si>
  <si>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</si>
  <si>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</si>
  <si>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</si>
  <si>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</si>
  <si>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</si>
  <si>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</si>
  <si>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</si>
  <si>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</si>
  <si>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</si>
  <si>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</si>
  <si>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</si>
  <si>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</si>
  <si>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</si>
  <si>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</si>
  <si>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</si>
  <si>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</si>
  <si>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</si>
  <si>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</si>
  <si>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</si>
  <si>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</si>
  <si>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</si>
  <si>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</si>
  <si>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</si>
  <si>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</si>
  <si>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</si>
  <si>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</si>
  <si>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</si>
  <si>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</si>
  <si>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</si>
  <si>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</si>
  <si>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</si>
  <si>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</si>
  <si>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</si>
  <si>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</si>
  <si>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</si>
  <si>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</si>
  <si>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</si>
  <si>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</si>
  <si>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</si>
  <si>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</si>
  <si>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</si>
  <si>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</si>
  <si>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</si>
  <si>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</si>
  <si>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</si>
  <si>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</si>
  <si>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</si>
  <si>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</si>
  <si>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</si>
  <si>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</si>
  <si>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</si>
  <si>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</si>
  <si>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</si>
  <si>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</si>
  <si>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</si>
  <si>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</si>
  <si>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</si>
  <si>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</si>
  <si>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</si>
  <si>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</si>
  <si>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</si>
  <si>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</si>
  <si>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</si>
  <si>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</si>
  <si>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</si>
  <si>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</si>
  <si>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</si>
  <si>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</si>
  <si>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</si>
  <si>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</si>
  <si>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</si>
  <si>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</si>
  <si>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</si>
  <si>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</si>
  <si>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</si>
  <si>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</si>
  <si>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</si>
  <si>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</si>
  <si>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</si>
  <si>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</si>
  <si>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</si>
  <si>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</si>
  <si>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</si>
  <si>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</si>
  <si>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</si>
  <si>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</si>
  <si>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</si>
  <si>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</si>
  <si>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</si>
  <si>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</si>
  <si>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</si>
  <si>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</si>
  <si>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</si>
  <si>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</si>
  <si>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</si>
  <si>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</si>
  <si>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</si>
  <si>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</si>
  <si>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</si>
  <si>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</si>
  <si>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</si>
  <si>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</si>
  <si>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</si>
  <si>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</si>
  <si>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</si>
  <si>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</si>
  <si>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</si>
  <si>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</si>
  <si>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</si>
  <si>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</si>
  <si>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</si>
  <si>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</si>
  <si>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</si>
  <si>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</si>
  <si>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</si>
  <si>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</si>
  <si>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</si>
  <si>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</si>
  <si>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</si>
  <si>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</si>
  <si>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</si>
  <si>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</si>
  <si>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</si>
  <si>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</si>
  <si>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</si>
  <si>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</si>
  <si>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</si>
  <si>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</si>
  <si>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</si>
  <si>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</si>
  <si>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</si>
  <si>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</si>
  <si>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</si>
  <si>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</si>
  <si>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</si>
  <si>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</si>
  <si>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</si>
  <si>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</si>
  <si>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</si>
  <si>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</si>
  <si>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</si>
  <si>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</si>
  <si>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</si>
  <si>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</si>
  <si>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</si>
  <si>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</si>
  <si>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</si>
  <si>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</si>
  <si>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</si>
  <si>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</si>
  <si>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</si>
  <si>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</si>
  <si>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</si>
  <si>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</si>
  <si>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</si>
  <si>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</si>
  <si>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</si>
  <si>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</si>
  <si>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</si>
  <si>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</si>
  <si>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</si>
  <si>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</si>
  <si>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</si>
  <si>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</si>
  <si>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</si>
  <si>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</si>
  <si>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</si>
  <si>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</si>
  <si>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</si>
  <si>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</si>
  <si>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</si>
  <si>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</si>
  <si>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</si>
  <si>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</si>
  <si>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</si>
  <si>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</si>
  <si>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</si>
  <si>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</si>
  <si>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</si>
  <si>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</si>
  <si>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</si>
  <si>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</si>
  <si>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</si>
  <si>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</si>
  <si>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</si>
  <si>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</si>
  <si>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</si>
  <si>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</si>
  <si>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</si>
  <si>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</si>
  <si>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</si>
  <si>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</si>
  <si>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</si>
  <si>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</si>
  <si>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</si>
  <si>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</si>
  <si>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</si>
  <si>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</si>
  <si>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</si>
  <si>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</si>
  <si>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</si>
  <si>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</si>
  <si>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</si>
  <si>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</si>
  <si>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</si>
  <si>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</si>
  <si>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</si>
  <si>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</si>
  <si>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</si>
  <si>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</si>
  <si>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</si>
  <si>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</si>
  <si>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</si>
  <si>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</si>
  <si>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</si>
  <si>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</si>
  <si>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</si>
  <si>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</si>
  <si>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</si>
  <si>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</si>
  <si>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</si>
  <si>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</si>
  <si>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</si>
  <si>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</si>
  <si>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</si>
  <si>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</si>
  <si>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</si>
  <si>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</si>
  <si>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</si>
  <si>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</si>
  <si>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</si>
  <si>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</si>
  <si>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</si>
  <si>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</si>
  <si>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</si>
  <si>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</si>
  <si>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</si>
  <si>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</si>
  <si>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</si>
  <si>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</si>
  <si>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</si>
  <si>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</si>
  <si>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</si>
  <si>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</si>
  <si>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</si>
  <si>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</si>
  <si>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</si>
  <si>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</si>
  <si>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</si>
  <si>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</si>
  <si>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</si>
  <si>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</si>
  <si>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</si>
  <si>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</si>
  <si>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</si>
  <si>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</si>
  <si>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</si>
  <si>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</si>
  <si>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</si>
  <si>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</si>
  <si>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</si>
  <si>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</si>
  <si>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</si>
  <si>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</si>
  <si>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</si>
  <si>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</si>
  <si>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</si>
  <si>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</si>
  <si>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</si>
  <si>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</si>
  <si>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</si>
  <si>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</si>
  <si>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</si>
  <si>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</si>
  <si>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</si>
  <si>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</si>
  <si>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</si>
  <si>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</si>
  <si>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</si>
  <si>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</si>
  <si>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</si>
  <si>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</si>
  <si>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</si>
  <si>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</si>
  <si>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</si>
  <si>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</si>
  <si>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</si>
  <si>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</si>
  <si>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</si>
  <si>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</si>
  <si>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</si>
  <si>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</si>
  <si>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</si>
  <si>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</si>
  <si>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</si>
  <si>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</si>
  <si>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</si>
  <si>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</si>
  <si>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</si>
  <si>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</si>
  <si>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</si>
  <si>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</si>
  <si>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</si>
  <si>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</si>
  <si>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</si>
  <si>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</si>
  <si>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</si>
  <si>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</si>
  <si>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</si>
  <si>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</si>
  <si>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</si>
  <si>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</si>
  <si>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</si>
  <si>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</si>
  <si>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</si>
  <si>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</si>
  <si>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</si>
  <si>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</si>
  <si>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</si>
  <si>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</si>
  <si>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</si>
  <si>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</si>
  <si>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</si>
  <si>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</si>
  <si>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</si>
  <si>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</si>
  <si>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</si>
  <si>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</si>
  <si>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</si>
  <si>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</si>
  <si>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</si>
  <si>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</si>
  <si>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</si>
  <si>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</si>
  <si>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</si>
  <si>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</si>
  <si>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</si>
  <si>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</si>
  <si>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</si>
  <si>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</si>
  <si>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</si>
  <si>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</si>
  <si>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</si>
  <si>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</si>
  <si>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</si>
  <si>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</si>
  <si>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</si>
  <si>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</si>
  <si>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</si>
  <si>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</si>
  <si>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</si>
  <si>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</si>
  <si>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</si>
  <si>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</si>
  <si>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</si>
  <si>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</si>
  <si>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</si>
  <si>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</si>
  <si>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</si>
  <si>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</si>
  <si>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</si>
  <si>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</si>
  <si>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</si>
  <si>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</si>
  <si>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</si>
  <si>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</si>
  <si>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</si>
  <si>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</si>
  <si>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</si>
  <si>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</si>
  <si>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</si>
  <si>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</si>
  <si>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</si>
  <si>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</si>
  <si>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</si>
  <si>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</si>
  <si>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</si>
  <si>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</si>
  <si>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</si>
  <si>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</si>
  <si>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</si>
  <si>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</si>
  <si>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</si>
  <si>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</si>
  <si>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</si>
  <si>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</si>
  <si>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</si>
  <si>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</si>
  <si>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</si>
  <si>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</si>
  <si>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</si>
  <si>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</si>
  <si>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</si>
  <si>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</si>
  <si>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</si>
  <si>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</si>
  <si>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</si>
  <si>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</si>
  <si>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</si>
  <si>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</si>
  <si>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</si>
  <si>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</si>
  <si>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</si>
  <si>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</si>
  <si>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</si>
  <si>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</si>
  <si>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</si>
  <si>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</si>
  <si>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</si>
  <si>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</si>
  <si>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</si>
  <si>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</si>
  <si>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</si>
  <si>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</si>
  <si>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</si>
  <si>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</si>
  <si>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</si>
  <si>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</si>
  <si>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</si>
  <si>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</si>
  <si>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</si>
  <si>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</si>
  <si>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</si>
  <si>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</si>
  <si>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</si>
  <si>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</si>
  <si>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</si>
  <si>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</si>
  <si>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</si>
  <si>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</si>
  <si>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</si>
  <si>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</si>
  <si>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</si>
  <si>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</si>
  <si>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</si>
  <si>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</si>
  <si>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</si>
  <si>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</si>
  <si>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</si>
  <si>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</si>
  <si>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</si>
  <si>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</si>
  <si>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</si>
  <si>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</si>
  <si>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</si>
  <si>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</si>
  <si>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</si>
  <si>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</si>
  <si>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</si>
  <si>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</si>
  <si>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</si>
  <si>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</si>
  <si>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</si>
  <si>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</si>
  <si>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</si>
  <si>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</si>
  <si>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</si>
  <si>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</si>
  <si>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</si>
  <si>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</si>
  <si>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</si>
  <si>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</si>
  <si>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</si>
  <si>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</si>
  <si>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</si>
  <si>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</si>
  <si>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</si>
  <si>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</si>
  <si>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</si>
  <si>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</si>
  <si>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</si>
  <si>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</si>
  <si>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</si>
  <si>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</si>
  <si>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</si>
  <si>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</si>
  <si>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</si>
  <si>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</si>
  <si>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</si>
  <si>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</si>
  <si>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</si>
  <si>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</si>
  <si>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</si>
  <si>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</si>
  <si>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</si>
  <si>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</si>
  <si>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</si>
  <si>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</si>
  <si>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</si>
  <si>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</si>
  <si>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</si>
  <si>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</si>
  <si>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</si>
  <si>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</si>
  <si>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</si>
  <si>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</si>
  <si>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</si>
  <si>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</si>
  <si>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</si>
  <si>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</si>
  <si>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</si>
  <si>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</si>
  <si>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</si>
  <si>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</si>
  <si>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</si>
  <si>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</si>
  <si>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</si>
  <si>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</si>
  <si>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</si>
  <si>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</si>
  <si>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</si>
  <si>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</si>
  <si>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</si>
  <si>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</si>
  <si>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</si>
  <si>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</si>
  <si>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</si>
  <si>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</si>
  <si>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</si>
  <si>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</si>
  <si>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</si>
  <si>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</si>
  <si>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</si>
  <si>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</si>
  <si>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</si>
  <si>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</si>
  <si>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</si>
  <si>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</si>
  <si>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</si>
  <si>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</si>
  <si>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</si>
  <si>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</si>
  <si>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</si>
  <si>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</si>
  <si>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</si>
  <si>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</si>
  <si>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</si>
  <si>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</si>
  <si>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</si>
  <si>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</si>
  <si>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</si>
  <si>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</si>
  <si>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</si>
  <si>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</si>
  <si>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</si>
  <si>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</si>
  <si>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</si>
  <si>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</si>
  <si>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</si>
  <si>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</si>
  <si>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</si>
  <si>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</si>
  <si>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</si>
  <si>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</si>
  <si>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</si>
  <si>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</si>
  <si>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</si>
  <si>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</si>
  <si>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</si>
  <si>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</si>
  <si>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</si>
  <si>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</si>
  <si>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</si>
  <si>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</si>
  <si>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</si>
  <si>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</si>
  <si>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</si>
  <si>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</si>
  <si>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</si>
  <si>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</si>
  <si>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</si>
  <si>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</si>
  <si>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</si>
  <si>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</si>
  <si>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</si>
  <si>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</si>
  <si>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</si>
  <si>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</si>
  <si>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</si>
  <si>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</si>
  <si>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</si>
  <si>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</si>
  <si>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</si>
  <si>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</si>
  <si>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</si>
  <si>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</si>
  <si>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</si>
  <si>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</si>
  <si>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</si>
  <si>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</si>
  <si>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</si>
  <si>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</si>
  <si>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</si>
  <si>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</si>
  <si>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</si>
  <si>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</si>
  <si>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</si>
  <si>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</si>
  <si>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</si>
  <si>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</si>
  <si>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</si>
  <si>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</si>
  <si>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</si>
  <si>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</si>
  <si>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</si>
  <si>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</si>
  <si>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</si>
  <si>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</si>
  <si>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</si>
  <si>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</si>
  <si>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</si>
  <si>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</si>
  <si>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</si>
  <si>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</si>
  <si>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</si>
  <si>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</si>
  <si>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</si>
  <si>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</si>
  <si>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</si>
  <si>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</si>
  <si>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</si>
  <si>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</si>
  <si>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</si>
  <si>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</si>
  <si>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</si>
  <si>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</si>
  <si>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</si>
  <si>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</si>
  <si>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</si>
  <si>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</si>
  <si>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</si>
  <si>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</si>
  <si>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</si>
  <si>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</si>
  <si>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</si>
  <si>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</si>
  <si>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</si>
  <si>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</si>
  <si>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</si>
  <si>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</si>
  <si>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</si>
  <si>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</si>
  <si>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</si>
  <si>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</si>
  <si>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</si>
  <si>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</si>
  <si>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</si>
  <si>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</si>
  <si>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</si>
  <si>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</si>
  <si>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</si>
  <si>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</si>
  <si>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</si>
  <si>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</si>
  <si>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</si>
  <si>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</si>
  <si>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</si>
  <si>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</si>
  <si>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</si>
  <si>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</si>
  <si>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</si>
  <si>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</si>
  <si>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</si>
  <si>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</si>
  <si>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</si>
  <si>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</si>
  <si>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</si>
  <si>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</si>
  <si>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</si>
  <si>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</si>
  <si>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</si>
  <si>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</si>
  <si>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</si>
  <si>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</si>
  <si>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</si>
  <si>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</si>
  <si>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</si>
  <si>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</si>
  <si>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</si>
  <si>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</si>
  <si>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</si>
  <si>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</si>
  <si>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</si>
  <si>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</si>
  <si>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</si>
  <si>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</si>
  <si>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</si>
  <si>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</si>
  <si>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</si>
  <si>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</si>
  <si>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</si>
  <si>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</si>
  <si>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</si>
  <si>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</si>
  <si>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</si>
  <si>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</si>
  <si>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</si>
  <si>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</si>
  <si>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</si>
  <si>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</si>
  <si>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</si>
  <si>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</si>
  <si>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</si>
  <si>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</si>
  <si>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</si>
  <si>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</si>
  <si>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</si>
  <si>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</si>
  <si>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</si>
  <si>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</si>
  <si>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</si>
  <si>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</si>
  <si>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</si>
  <si>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</si>
  <si>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</si>
  <si>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</si>
  <si>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</si>
  <si>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</si>
  <si>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</si>
  <si>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</si>
  <si>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</si>
  <si>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</si>
  <si>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</si>
  <si>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</si>
  <si>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</si>
  <si>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</si>
  <si>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</si>
  <si>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</si>
  <si>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</si>
  <si>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</si>
  <si>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</si>
  <si>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</si>
  <si>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</si>
  <si>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</si>
  <si>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</si>
  <si>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</si>
  <si>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</si>
  <si>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</si>
  <si>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</si>
  <si>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</si>
  <si>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</si>
  <si>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</si>
  <si>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</si>
  <si>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</si>
  <si>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</si>
  <si>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</si>
  <si>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</si>
  <si>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</si>
  <si>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</si>
  <si>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</si>
  <si>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</si>
  <si>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</si>
  <si>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</si>
  <si>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</si>
  <si>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</si>
  <si>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</si>
  <si>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</si>
  <si>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</si>
  <si>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</si>
  <si>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</si>
  <si>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</si>
  <si>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</si>
  <si>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</si>
  <si>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</si>
  <si>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</si>
  <si>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</si>
  <si>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</si>
  <si>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</si>
  <si>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</si>
  <si>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</si>
  <si>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</si>
  <si>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</si>
  <si>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</si>
  <si>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</si>
  <si>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</si>
  <si>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</si>
  <si>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</si>
  <si>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</si>
  <si>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</si>
  <si>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</si>
  <si>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</si>
  <si>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</si>
  <si>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</si>
  <si>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</si>
  <si>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</si>
  <si>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</si>
  <si>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</si>
  <si>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</si>
  <si>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</si>
  <si>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</si>
  <si>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</si>
  <si>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</si>
  <si>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</si>
  <si>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</si>
  <si>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</si>
  <si>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</si>
  <si>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</si>
  <si>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</si>
  <si>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</si>
  <si>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</si>
  <si>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</si>
  <si>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</si>
  <si>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</si>
  <si>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</si>
  <si>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</si>
  <si>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</si>
  <si>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</si>
  <si>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</si>
  <si>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</si>
  <si>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</si>
  <si>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</si>
  <si>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</si>
  <si>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</si>
  <si>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</si>
  <si>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</si>
  <si>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</si>
  <si>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</si>
  <si>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</si>
  <si>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</si>
  <si>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</si>
  <si>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</si>
  <si>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</si>
  <si>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</si>
  <si>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</si>
  <si>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</si>
  <si>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</si>
  <si>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</si>
  <si>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</si>
  <si>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</si>
  <si>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</si>
  <si>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</si>
  <si>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</si>
  <si>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</si>
  <si>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</si>
  <si>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</si>
  <si>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</si>
  <si>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</si>
  <si>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</si>
  <si>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</si>
  <si>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</si>
  <si>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</si>
  <si>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</si>
  <si>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</si>
  <si>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</si>
  <si>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</si>
  <si>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</si>
  <si>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</si>
  <si>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</si>
  <si>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</si>
  <si>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</si>
  <si>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</si>
  <si>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</si>
  <si>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</si>
  <si>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</si>
  <si>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</si>
  <si>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</si>
  <si>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</si>
  <si>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</si>
  <si>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</si>
  <si>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</si>
  <si>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</si>
  <si>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</si>
  <si>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</si>
  <si>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</si>
  <si>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</si>
  <si>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</si>
  <si>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</si>
  <si>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</si>
  <si>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</si>
  <si>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</si>
  <si>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</si>
  <si>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</si>
  <si>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</si>
  <si>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</si>
  <si>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</si>
  <si>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</si>
  <si>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</si>
  <si>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</si>
  <si>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</si>
  <si>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</si>
  <si>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</si>
  <si>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</si>
  <si>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</si>
  <si>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</si>
  <si>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</si>
  <si>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</si>
  <si>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</si>
  <si>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</si>
  <si>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</si>
  <si>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</si>
  <si>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</si>
  <si>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</si>
  <si>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</si>
  <si>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</si>
  <si>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</si>
  <si>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</si>
  <si>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</si>
  <si>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</si>
  <si>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</si>
  <si>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</si>
  <si>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</si>
  <si>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</si>
  <si>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</si>
  <si>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</si>
  <si>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</si>
  <si>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</si>
  <si>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</si>
  <si>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</si>
  <si>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</si>
  <si>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</si>
  <si>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</si>
  <si>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</si>
  <si>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</si>
  <si>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</si>
  <si>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</si>
  <si>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</si>
  <si>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</si>
  <si>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</si>
  <si>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</si>
  <si>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</si>
  <si>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</si>
  <si>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</si>
  <si>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</si>
  <si>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</si>
  <si>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</si>
  <si>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</si>
  <si>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</si>
  <si>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</si>
  <si>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</si>
  <si>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</si>
  <si>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</si>
  <si>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</si>
  <si>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</si>
  <si>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</si>
  <si>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</si>
  <si>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</si>
  <si>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</si>
  <si>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</si>
  <si>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</si>
  <si>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</si>
  <si>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</si>
  <si>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</si>
  <si>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</si>
  <si>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</si>
  <si>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</si>
  <si>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</si>
  <si>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</si>
  <si>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</si>
  <si>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</si>
  <si>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</si>
  <si>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</si>
  <si>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</si>
  <si>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</si>
  <si>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</si>
  <si>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</si>
  <si>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</si>
  <si>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</si>
  <si>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</si>
  <si>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</si>
  <si>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</si>
  <si>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</si>
  <si>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</si>
  <si>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</si>
  <si>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</si>
  <si>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</si>
  <si>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</si>
  <si>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</si>
  <si>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</si>
  <si>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</si>
  <si>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</si>
  <si>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</si>
  <si>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</si>
  <si>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</si>
  <si>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</si>
  <si>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</si>
  <si>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</si>
  <si>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</si>
  <si>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</si>
  <si>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</si>
  <si>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</si>
  <si>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</si>
  <si>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</si>
  <si>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</si>
  <si>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</si>
  <si>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</si>
  <si>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</si>
  <si>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</si>
  <si>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</si>
  <si>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</si>
  <si>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</si>
  <si>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</si>
  <si>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</si>
  <si>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</si>
  <si>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</si>
  <si>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</si>
  <si>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</si>
  <si>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</si>
  <si>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</si>
  <si>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</si>
  <si>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</si>
  <si>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</si>
  <si>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</si>
  <si>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</si>
  <si>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</si>
  <si>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</si>
  <si>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</si>
  <si>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</si>
  <si>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</si>
  <si>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</si>
  <si>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</si>
  <si>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</si>
  <si>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</si>
  <si>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</si>
  <si>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</si>
  <si>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</si>
  <si>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</si>
  <si>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</si>
  <si>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</si>
  <si>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</si>
  <si>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</si>
  <si>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</si>
  <si>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</si>
  <si>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</si>
  <si>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</si>
  <si>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</si>
  <si>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</si>
  <si>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</si>
  <si>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</si>
  <si>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</si>
  <si>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</si>
  <si>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</si>
  <si>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</si>
  <si>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</si>
  <si>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</si>
  <si>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</si>
  <si>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</si>
  <si>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</si>
  <si>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</si>
  <si>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</si>
  <si>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</si>
  <si>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</si>
  <si>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</si>
  <si>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</si>
  <si>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</si>
  <si>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</si>
  <si>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</si>
  <si>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</si>
  <si>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</si>
  <si>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</si>
  <si>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</si>
  <si>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</si>
  <si>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</si>
  <si>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</si>
  <si>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</si>
  <si>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</si>
  <si>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</si>
  <si>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</si>
  <si>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</si>
  <si>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</si>
  <si>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</si>
  <si>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</si>
  <si>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</si>
  <si>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</si>
  <si>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</si>
  <si>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</si>
  <si>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</si>
  <si>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</si>
  <si>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</si>
  <si>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</si>
  <si>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</si>
  <si>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</si>
  <si>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</si>
  <si>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</si>
  <si>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</si>
  <si>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</si>
  <si>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</si>
  <si>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</si>
  <si>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</si>
  <si>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</si>
  <si>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</si>
  <si>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</si>
  <si>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</si>
  <si>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</si>
  <si>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</si>
  <si>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</si>
  <si>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</si>
  <si>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</si>
  <si>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</si>
  <si>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</si>
  <si>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</si>
  <si>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</si>
  <si>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</si>
  <si>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</si>
  <si>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</si>
  <si>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</si>
  <si>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</si>
  <si>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</si>
  <si>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</si>
  <si>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</si>
  <si>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</si>
  <si>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</si>
  <si>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</si>
  <si>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</si>
  <si>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</si>
  <si>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</si>
  <si>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</si>
  <si>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</si>
  <si>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</si>
  <si>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</si>
  <si>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</si>
  <si>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</si>
  <si>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</si>
  <si>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</si>
  <si>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</si>
  <si>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</si>
  <si>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</si>
  <si>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</si>
  <si>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</si>
  <si>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</si>
  <si>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</si>
  <si>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</si>
  <si>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</si>
  <si>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</si>
  <si>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</si>
  <si>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</si>
  <si>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</si>
  <si>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</si>
  <si>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</si>
  <si>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</si>
  <si>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</si>
  <si>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</si>
  <si>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</si>
  <si>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</si>
  <si>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</si>
  <si>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</si>
  <si>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</si>
  <si>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</si>
  <si>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</si>
  <si>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</si>
  <si>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</si>
  <si>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</si>
  <si>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</si>
  <si>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</si>
  <si>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</si>
  <si>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</si>
  <si>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</si>
  <si>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</si>
  <si>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</si>
  <si>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</si>
  <si>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</si>
  <si>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</si>
  <si>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</si>
  <si>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</si>
  <si>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</si>
  <si>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</si>
  <si>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</si>
  <si>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</si>
  <si>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</si>
  <si>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</si>
  <si>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</si>
  <si>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</si>
  <si>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</si>
  <si>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</si>
  <si>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</si>
  <si>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</si>
  <si>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</si>
  <si>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</si>
  <si>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</si>
  <si>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</si>
  <si>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</si>
  <si>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</si>
  <si>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</si>
  <si>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</si>
  <si>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</si>
  <si>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</si>
  <si>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</si>
  <si>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</si>
  <si>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</si>
  <si>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</si>
  <si>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</si>
  <si>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</si>
  <si>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</si>
  <si>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</si>
  <si>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</si>
  <si>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</si>
  <si>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</si>
  <si>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</si>
  <si>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</si>
  <si>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</si>
  <si>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</si>
  <si>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</si>
  <si>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</si>
  <si>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</si>
  <si>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</si>
  <si>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</si>
  <si>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</si>
  <si>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</si>
  <si>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</si>
  <si>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</si>
  <si>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</si>
  <si>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</si>
  <si>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</si>
  <si>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</si>
  <si>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</si>
  <si>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</si>
  <si>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</si>
  <si>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</si>
  <si>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</si>
  <si>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</si>
  <si>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</si>
  <si>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</si>
  <si>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</si>
  <si>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</si>
  <si>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</si>
  <si>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</si>
  <si>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</si>
  <si>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</si>
  <si>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</si>
  <si>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</si>
  <si>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</si>
  <si>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</si>
  <si>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</si>
  <si>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</si>
  <si>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</si>
  <si>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</si>
  <si>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</si>
  <si>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</si>
  <si>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</si>
  <si>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</si>
  <si>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</si>
  <si>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</si>
  <si>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</si>
  <si>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</si>
  <si>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</si>
  <si>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</si>
  <si>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</si>
  <si>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</si>
  <si>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</si>
  <si>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</si>
  <si>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</si>
  <si>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</si>
  <si>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</si>
  <si>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</si>
  <si>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</si>
  <si>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</si>
  <si>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</si>
  <si>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</si>
  <si>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</si>
  <si>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</si>
  <si>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</si>
  <si>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</si>
  <si>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</si>
  <si>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</si>
  <si>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</si>
  <si>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</si>
  <si>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</si>
  <si>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</si>
  <si>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</si>
  <si>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</si>
  <si>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</si>
  <si>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</si>
  <si>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</si>
  <si>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</si>
  <si>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</si>
  <si>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</si>
  <si>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</si>
  <si>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</si>
  <si>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</si>
  <si>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</si>
  <si>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</si>
  <si>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</si>
  <si>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</si>
  <si>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</si>
  <si>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</si>
  <si>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</si>
  <si>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</si>
  <si>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</si>
  <si>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</si>
  <si>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</si>
  <si>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</si>
  <si>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</si>
  <si>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</si>
  <si>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</si>
  <si>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</si>
  <si>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</si>
  <si>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</si>
  <si>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</si>
  <si>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</si>
  <si>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</si>
  <si>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</si>
  <si>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</si>
  <si>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</si>
  <si>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</si>
  <si>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</si>
  <si>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</si>
  <si>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</si>
  <si>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</si>
  <si>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</si>
  <si>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</si>
  <si>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</si>
  <si>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</si>
  <si>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</si>
  <si>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</si>
  <si>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</si>
  <si>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</si>
  <si>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</si>
  <si>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</si>
  <si>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</si>
  <si>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</si>
  <si>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</si>
  <si>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</si>
  <si>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</si>
  <si>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</si>
  <si>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</si>
  <si>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</si>
  <si>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</si>
  <si>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</si>
  <si>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</si>
  <si>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</si>
  <si>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</si>
  <si>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</si>
  <si>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</si>
  <si>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</si>
  <si>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</si>
  <si>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</si>
  <si>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</si>
  <si>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</si>
  <si>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</si>
  <si>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</si>
  <si>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</si>
  <si>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</si>
  <si>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</si>
  <si>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</si>
  <si>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</si>
  <si>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</si>
  <si>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</si>
  <si>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</si>
  <si>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</si>
  <si>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</si>
  <si>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</si>
  <si>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</si>
  <si>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</si>
  <si>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</si>
  <si>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</si>
  <si>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</si>
  <si>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</si>
  <si>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</si>
  <si>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</si>
  <si>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</si>
  <si>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</si>
  <si>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</si>
  <si>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</si>
  <si>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</si>
  <si>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</si>
  <si>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</si>
  <si>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</si>
  <si>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</si>
  <si>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</si>
  <si>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</si>
  <si>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</si>
  <si>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</si>
  <si>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</si>
  <si>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</si>
  <si>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</si>
  <si>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</si>
  <si>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</si>
  <si>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</si>
  <si>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</si>
  <si>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</si>
  <si>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</si>
  <si>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</si>
  <si>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</si>
  <si>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</si>
  <si>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</si>
  <si>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</si>
  <si>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</si>
  <si>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</si>
  <si>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</si>
  <si>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</si>
  <si>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</si>
  <si>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</si>
  <si>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</si>
  <si>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</si>
  <si>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</si>
  <si>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</si>
  <si>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</si>
  <si>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</si>
  <si>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</si>
  <si>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</si>
  <si>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</si>
  <si>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</si>
  <si>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</si>
  <si>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</si>
  <si>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</si>
  <si>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</si>
  <si>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</si>
  <si>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</si>
  <si>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</si>
  <si>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</si>
  <si>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</si>
  <si>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</si>
  <si>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</si>
  <si>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</si>
  <si>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</si>
  <si>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</si>
  <si>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</si>
  <si>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</si>
  <si>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</si>
  <si>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</si>
  <si>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</si>
  <si>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</si>
  <si>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</si>
  <si>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</si>
  <si>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</si>
  <si>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</si>
  <si>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</si>
  <si>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</si>
  <si>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</si>
  <si>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</si>
  <si>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</si>
  <si>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</si>
  <si>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</si>
  <si>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</si>
  <si>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</si>
  <si>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</si>
  <si>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</si>
  <si>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</si>
  <si>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</si>
  <si>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</si>
  <si>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</si>
  <si>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</si>
  <si>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</si>
  <si>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</si>
  <si>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</si>
  <si>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</si>
  <si>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</si>
  <si>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</si>
  <si>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</si>
  <si>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</si>
  <si>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</si>
  <si>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</si>
  <si>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</si>
  <si>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</si>
  <si>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</si>
  <si>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</si>
  <si>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</si>
  <si>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</si>
  <si>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</si>
  <si>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</si>
  <si>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</si>
  <si>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</si>
  <si>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</si>
  <si>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</si>
  <si>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</si>
  <si>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</si>
  <si>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</si>
  <si>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</si>
  <si>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</si>
  <si>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</si>
  <si>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</si>
  <si>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</si>
  <si>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</si>
  <si>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</si>
  <si>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</si>
  <si>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</si>
  <si>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</si>
  <si>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</si>
  <si>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</si>
  <si>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</si>
  <si>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</si>
  <si>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</si>
  <si>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</si>
  <si>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</si>
  <si>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</si>
  <si>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</si>
  <si>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</si>
  <si>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</si>
  <si>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</si>
  <si>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</si>
  <si>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</si>
  <si>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</si>
  <si>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</si>
  <si>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</si>
  <si>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</si>
  <si>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</si>
  <si>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</si>
  <si>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</si>
  <si>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</si>
  <si>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</si>
  <si>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</si>
  <si>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</si>
  <si>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</si>
  <si>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</si>
  <si>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</si>
  <si>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</si>
  <si>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</si>
  <si>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</si>
  <si>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</si>
  <si>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</si>
  <si>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</si>
  <si>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</si>
  <si>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</si>
  <si>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</si>
  <si>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</si>
  <si>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</si>
  <si>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</si>
  <si>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</si>
  <si>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</si>
  <si>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</si>
  <si>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</si>
  <si>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</si>
  <si>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</si>
  <si>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</si>
  <si>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</si>
  <si>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</si>
  <si>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</si>
  <si>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</si>
  <si>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</si>
  <si>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</si>
  <si>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</si>
  <si>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</si>
  <si>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</si>
  <si>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</si>
  <si>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</si>
  <si>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</si>
  <si>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</si>
  <si>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</si>
  <si>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</si>
  <si>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</si>
  <si>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</si>
  <si>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</si>
  <si>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</si>
  <si>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</si>
  <si>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</si>
  <si>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</si>
  <si>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</si>
  <si>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</si>
  <si>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</si>
  <si>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</si>
  <si>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</si>
  <si>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</si>
  <si>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</si>
  <si>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</si>
  <si>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</si>
  <si>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</si>
  <si>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</si>
  <si>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</si>
  <si>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</si>
  <si>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</si>
  <si>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</si>
  <si>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</si>
  <si>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</si>
  <si>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</si>
  <si>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</si>
  <si>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</si>
  <si>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</si>
  <si>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</si>
  <si>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</si>
  <si>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</si>
  <si>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</si>
  <si>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</si>
  <si>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</si>
  <si>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</si>
  <si>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</si>
  <si>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</si>
  <si>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</si>
  <si>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</si>
  <si>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</si>
  <si>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</si>
  <si>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</si>
  <si>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</si>
  <si>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</si>
  <si>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</si>
  <si>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</si>
  <si>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</si>
  <si>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</si>
  <si>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</si>
  <si>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</si>
  <si>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</si>
  <si>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</si>
  <si>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</si>
  <si>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</si>
  <si>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</si>
  <si>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</si>
  <si>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</si>
  <si>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</si>
  <si>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</si>
  <si>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</si>
  <si>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</si>
  <si>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</si>
  <si>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</si>
  <si>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</si>
  <si>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</si>
  <si>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</si>
  <si>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</si>
  <si>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</si>
  <si>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</si>
  <si>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</si>
  <si>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</si>
  <si>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</si>
  <si>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</si>
  <si>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</si>
  <si>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</si>
  <si>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</si>
  <si>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</si>
  <si>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</si>
  <si>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</si>
  <si>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</si>
  <si>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</si>
  <si>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</si>
  <si>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</si>
  <si>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</si>
  <si>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</si>
  <si>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</si>
  <si>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</si>
  <si>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</si>
  <si>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</si>
  <si>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</si>
  <si>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</si>
  <si>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</si>
  <si>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</si>
  <si>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</si>
  <si>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</si>
  <si>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</si>
  <si>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</si>
  <si>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</si>
  <si>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</si>
  <si>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</si>
  <si>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</si>
  <si>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</si>
  <si>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</si>
  <si>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</si>
  <si>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</si>
  <si>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</si>
  <si>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</si>
  <si>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</si>
  <si>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</si>
  <si>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</si>
  <si>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</si>
  <si>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</si>
  <si>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</si>
  <si>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</si>
  <si>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</si>
  <si>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</si>
  <si>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</si>
  <si>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</si>
  <si>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</si>
  <si>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</si>
  <si>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</si>
  <si>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</si>
  <si>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</si>
  <si>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</si>
  <si>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</si>
  <si>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</si>
  <si>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</si>
  <si>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</si>
  <si>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</si>
  <si>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</si>
  <si>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</si>
  <si>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</si>
  <si>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</si>
  <si>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</si>
  <si>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</si>
  <si>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</si>
  <si>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</si>
  <si>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</si>
  <si>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</si>
  <si>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</si>
  <si>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</si>
  <si>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</si>
  <si>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</si>
  <si>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</si>
  <si>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</si>
  <si>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</si>
  <si>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</si>
  <si>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</si>
  <si>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</si>
  <si>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</si>
  <si>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</si>
  <si>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</si>
  <si>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</si>
  <si>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</si>
  <si>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</si>
  <si>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</si>
  <si>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</si>
  <si>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</si>
  <si>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</si>
  <si>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</si>
  <si>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</si>
  <si>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</si>
  <si>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</si>
  <si>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</si>
  <si>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</si>
  <si>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</si>
  <si>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</si>
  <si>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</si>
  <si>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</si>
  <si>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</si>
  <si>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</si>
  <si>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</si>
  <si>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</si>
  <si>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</si>
  <si>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</si>
  <si>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</si>
  <si>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</si>
  <si>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</si>
  <si>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</si>
  <si>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</si>
  <si>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</si>
  <si>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</si>
  <si>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</si>
  <si>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</si>
  <si>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</si>
  <si>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</si>
  <si>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</si>
  <si>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</si>
  <si>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</si>
  <si>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</si>
  <si>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</si>
  <si>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</si>
  <si>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</si>
  <si>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</si>
  <si>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</si>
  <si>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</si>
  <si>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</si>
  <si>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</si>
  <si>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</si>
  <si>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</si>
  <si>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</si>
  <si>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</si>
  <si>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</si>
  <si>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</si>
  <si>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</si>
  <si>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</si>
  <si>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</si>
  <si>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</si>
  <si>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</si>
  <si>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</si>
  <si>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</si>
  <si>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</si>
  <si>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</si>
  <si>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</si>
  <si>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</si>
  <si>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</si>
  <si>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</si>
  <si>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</si>
  <si>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</si>
  <si>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</si>
  <si>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</si>
  <si>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</si>
  <si>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</si>
  <si>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</si>
  <si>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</si>
  <si>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</si>
  <si>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</si>
  <si>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</si>
  <si>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</si>
  <si>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</si>
  <si>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</si>
  <si>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</si>
  <si>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</si>
  <si>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</si>
  <si>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</si>
  <si>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</si>
  <si>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</si>
  <si>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</si>
  <si>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</si>
  <si>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</si>
  <si>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</si>
  <si>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</si>
  <si>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</si>
  <si>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</si>
  <si>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</si>
  <si>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</si>
  <si>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</si>
  <si>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</si>
  <si>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</si>
  <si>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</si>
  <si>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</si>
  <si>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</si>
  <si>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</si>
  <si>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</si>
  <si>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</si>
  <si>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</si>
  <si>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</si>
  <si>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</si>
  <si>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</si>
  <si>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</si>
  <si>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</si>
  <si>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</si>
  <si>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</si>
  <si>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</si>
  <si>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</si>
  <si>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</si>
  <si>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</si>
  <si>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</si>
  <si>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</si>
  <si>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</si>
  <si>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</si>
  <si>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</si>
  <si>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</si>
  <si>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</si>
  <si>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</si>
  <si>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</si>
  <si>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</si>
  <si>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</si>
  <si>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</si>
  <si>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</si>
  <si>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</si>
  <si>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</si>
  <si>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</si>
  <si>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</si>
  <si>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</si>
  <si>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</si>
  <si>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</si>
  <si>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</si>
  <si>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</si>
  <si>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</si>
  <si>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</si>
  <si>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</si>
  <si>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</si>
  <si>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</si>
  <si>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</si>
  <si>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</si>
  <si>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</si>
  <si>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</si>
  <si>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</si>
  <si>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</si>
  <si>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</si>
  <si>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</si>
  <si>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</si>
  <si>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</si>
  <si>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</si>
  <si>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</si>
  <si>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</si>
  <si>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</si>
  <si>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</si>
  <si>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</si>
  <si>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</si>
  <si>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</si>
  <si>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</si>
  <si>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</si>
  <si>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</si>
  <si>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</si>
  <si>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</si>
  <si>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</si>
  <si>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</si>
  <si>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</si>
  <si>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</si>
  <si>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</si>
  <si>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</si>
  <si>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</si>
  <si>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</si>
  <si>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</si>
  <si>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</si>
  <si>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</si>
  <si>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</si>
  <si>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</si>
  <si>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</si>
  <si>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</si>
  <si>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</si>
  <si>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</si>
  <si>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</si>
  <si>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</si>
  <si>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</si>
  <si>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</si>
  <si>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</si>
  <si>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</si>
  <si>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</si>
  <si>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</si>
  <si>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</si>
  <si>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</si>
  <si>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</si>
  <si>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</si>
  <si>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</si>
  <si>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</si>
  <si>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</si>
  <si>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</si>
  <si>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</si>
  <si>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</si>
  <si>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</si>
  <si>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</si>
  <si>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</si>
  <si>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</si>
  <si>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</si>
  <si>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</si>
  <si>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</si>
  <si>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</si>
  <si>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</si>
  <si>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</si>
  <si>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</si>
  <si>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</si>
  <si>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</si>
  <si>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</si>
  <si>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</si>
  <si>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</si>
  <si>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</si>
  <si>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</si>
  <si>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</si>
  <si>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</si>
  <si>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</si>
  <si>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</si>
  <si>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</si>
  <si>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</si>
  <si>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</si>
  <si>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</si>
  <si>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</si>
  <si>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</si>
  <si>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</si>
  <si>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</si>
  <si>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</si>
  <si>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</si>
  <si>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</si>
  <si>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</si>
  <si>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</si>
  <si>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</si>
  <si>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</si>
  <si>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</si>
  <si>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</si>
  <si>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</si>
  <si>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</si>
  <si>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</si>
  <si>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</si>
  <si>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</si>
  <si>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</si>
  <si>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</si>
  <si>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</si>
  <si>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</si>
  <si>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</si>
  <si>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</si>
  <si>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</si>
  <si>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</si>
  <si>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</si>
  <si>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</si>
  <si>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</si>
  <si>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</si>
  <si>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</si>
  <si>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</si>
  <si>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</si>
  <si>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</si>
  <si>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</si>
  <si>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</si>
  <si>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</si>
  <si>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</si>
  <si>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</si>
  <si>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</si>
  <si>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</si>
  <si>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</si>
  <si>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</si>
  <si>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</si>
  <si>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</si>
  <si>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</si>
  <si>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</si>
  <si>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</si>
  <si>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</si>
  <si>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</si>
  <si>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</si>
  <si>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</si>
  <si>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</si>
  <si>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</si>
  <si>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</si>
  <si>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</si>
  <si>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</si>
  <si>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</si>
  <si>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</si>
  <si>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</si>
  <si>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</si>
  <si>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</si>
  <si>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</si>
  <si>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</si>
  <si>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</si>
  <si>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</si>
  <si>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</si>
  <si>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</si>
  <si>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</si>
  <si>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</si>
  <si>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</si>
  <si>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</si>
  <si>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</si>
  <si>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</si>
  <si>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</si>
  <si>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</si>
  <si>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</si>
  <si>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</si>
  <si>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</si>
  <si>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</si>
  <si>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</si>
  <si>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</si>
  <si>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</si>
  <si>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</si>
  <si>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</si>
  <si>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</si>
  <si>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</si>
  <si>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</si>
  <si>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</si>
  <si>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</si>
  <si>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</si>
  <si>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</si>
  <si>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</si>
  <si>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</si>
  <si>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</si>
  <si>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</si>
  <si>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</si>
  <si>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</si>
  <si>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</si>
  <si>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</si>
  <si>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</si>
  <si>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</si>
  <si>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</si>
  <si>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</si>
  <si>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</si>
  <si>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</si>
  <si>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</si>
  <si>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</si>
  <si>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</si>
  <si>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</si>
  <si>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</si>
  <si>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</si>
  <si>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</si>
  <si>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</si>
  <si>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</si>
  <si>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</si>
  <si>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</si>
  <si>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</si>
  <si>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</si>
  <si>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</si>
  <si>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</si>
  <si>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</si>
  <si>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</si>
  <si>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</si>
  <si>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</si>
  <si>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</si>
  <si>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</si>
  <si>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</si>
  <si>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</si>
  <si>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</si>
  <si>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</si>
  <si>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</si>
  <si>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</si>
  <si>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</si>
  <si>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</si>
  <si>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</si>
  <si>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</si>
  <si>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</si>
  <si>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</si>
  <si>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</si>
  <si>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</si>
  <si>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</si>
  <si>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</si>
  <si>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</si>
  <si>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</si>
  <si>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</si>
  <si>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</si>
  <si>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</si>
  <si>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</si>
  <si>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</si>
  <si>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</si>
  <si>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</si>
  <si>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</si>
  <si>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</si>
  <si>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</si>
  <si>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</si>
  <si>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</si>
  <si>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</si>
  <si>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</si>
  <si>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</si>
  <si>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</si>
  <si>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</si>
  <si>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</si>
  <si>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</si>
  <si>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</si>
  <si>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</si>
  <si>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</si>
  <si>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</si>
  <si>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</si>
  <si>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</si>
  <si>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</si>
  <si>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</si>
  <si>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</si>
  <si>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</si>
  <si>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</si>
  <si>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</si>
  <si>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</si>
  <si>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</si>
  <si>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</si>
  <si>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</si>
  <si>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</si>
  <si>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</si>
  <si>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</si>
  <si>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</si>
  <si>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</si>
  <si>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</si>
  <si>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</si>
  <si>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</si>
  <si>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</si>
  <si>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</si>
  <si>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</si>
  <si>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</si>
  <si>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</si>
  <si>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</si>
  <si>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</si>
  <si>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</si>
  <si>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</si>
  <si>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</si>
  <si>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</si>
  <si>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</si>
  <si>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</si>
  <si>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</si>
  <si>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</si>
  <si>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</si>
  <si>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</si>
  <si>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</si>
  <si>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</si>
  <si>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</si>
  <si>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</si>
  <si>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</si>
  <si>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</si>
  <si>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</si>
  <si>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</si>
  <si>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</si>
  <si>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</si>
  <si>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</si>
  <si>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</si>
  <si>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</si>
  <si>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</si>
  <si>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</si>
  <si>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</si>
  <si>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</si>
  <si>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</si>
  <si>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</si>
  <si>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</si>
  <si>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</si>
  <si>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</si>
  <si>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</si>
  <si>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</si>
  <si>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</si>
  <si>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</si>
  <si>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</si>
  <si>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</si>
  <si>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</si>
  <si>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</si>
  <si>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</si>
  <si>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</si>
  <si>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</si>
  <si>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</si>
  <si>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</si>
  <si>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</si>
  <si>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</si>
  <si>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</si>
  <si>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</si>
  <si>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</si>
  <si>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</si>
  <si>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</si>
  <si>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</si>
  <si>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</si>
  <si>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</si>
  <si>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</si>
  <si>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</si>
  <si>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</si>
  <si>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</si>
  <si>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</si>
  <si>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</si>
  <si>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</si>
  <si>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</si>
  <si>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</si>
  <si>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</si>
  <si>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</si>
  <si>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</si>
  <si>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</si>
  <si>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</si>
  <si>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</si>
  <si>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</si>
  <si>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</si>
  <si>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</si>
  <si>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</si>
  <si>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</si>
  <si>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</si>
  <si>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</si>
  <si>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</si>
  <si>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</si>
  <si>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</si>
  <si>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</si>
  <si>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</si>
  <si>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</si>
  <si>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</si>
  <si>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</si>
  <si>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</si>
  <si>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</si>
  <si>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</si>
  <si>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</si>
  <si>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</si>
  <si>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</si>
  <si>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</si>
  <si>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</si>
  <si>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</si>
  <si>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</si>
  <si>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</si>
  <si>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</si>
  <si>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</si>
  <si>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</si>
  <si>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</si>
  <si>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</si>
  <si>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</si>
  <si>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</si>
  <si>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</si>
  <si>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</si>
  <si>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</si>
  <si>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</si>
  <si>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</si>
  <si>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</si>
  <si>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</si>
  <si>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</si>
  <si>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</si>
  <si>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</si>
  <si>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</si>
  <si>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</si>
  <si>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</si>
  <si>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</si>
  <si>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</si>
  <si>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</si>
  <si>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</si>
  <si>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</si>
  <si>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</si>
  <si>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</si>
  <si>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</si>
  <si>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</si>
  <si>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</si>
  <si>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</si>
  <si>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</si>
  <si>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</si>
  <si>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</si>
  <si>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</si>
  <si>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</si>
  <si>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</si>
  <si>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</si>
  <si>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</si>
  <si>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</si>
  <si>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</si>
  <si>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</si>
  <si>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</si>
  <si>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</si>
  <si>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</si>
  <si>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</si>
  <si>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</si>
  <si>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</si>
  <si>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</si>
  <si>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</si>
  <si>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</si>
  <si>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</si>
  <si>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</si>
  <si>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</si>
  <si>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</si>
  <si>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</si>
  <si>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</si>
  <si>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</si>
  <si>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</si>
  <si>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</si>
  <si>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</si>
  <si>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</si>
  <si>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</si>
  <si>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</si>
  <si>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</si>
  <si>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</si>
  <si>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</si>
  <si>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</si>
  <si>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</si>
  <si>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</si>
  <si>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</si>
  <si>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</si>
  <si>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</si>
  <si>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</si>
  <si>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</si>
  <si>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</si>
  <si>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</si>
  <si>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</si>
  <si>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</si>
  <si>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</si>
  <si>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</si>
  <si>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</si>
  <si>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</si>
  <si>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</si>
  <si>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</si>
  <si>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</si>
  <si>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</si>
  <si>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</si>
  <si>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</si>
  <si>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</si>
  <si>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</si>
  <si>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</si>
  <si>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</si>
  <si>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</si>
  <si>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</si>
  <si>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</si>
  <si>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</si>
  <si>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</si>
  <si>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</si>
  <si>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</si>
  <si>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</si>
  <si>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</si>
  <si>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</si>
  <si>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</si>
  <si>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</si>
  <si>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</si>
  <si>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</si>
  <si>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</si>
  <si>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</si>
  <si>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</si>
  <si>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</si>
  <si>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</si>
  <si>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</si>
  <si>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</si>
  <si>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</si>
  <si>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</si>
  <si>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</si>
  <si>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</si>
  <si>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</si>
  <si>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</si>
  <si>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</si>
  <si>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</si>
  <si>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</si>
  <si>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</si>
  <si>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</si>
  <si>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</si>
  <si>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</si>
  <si>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</si>
  <si>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</si>
  <si>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</si>
  <si>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</si>
  <si>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</si>
  <si>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</si>
  <si>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</si>
  <si>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</si>
  <si>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</si>
  <si>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</si>
  <si>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</si>
  <si>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</si>
  <si>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</si>
  <si>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</si>
  <si>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</si>
  <si>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</si>
  <si>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</si>
  <si>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</si>
  <si>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</si>
  <si>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</si>
  <si>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</si>
  <si>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</si>
  <si>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</si>
  <si>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</si>
  <si>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</si>
  <si>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</si>
  <si>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</si>
  <si>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</si>
  <si>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</si>
  <si>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</si>
  <si>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</si>
  <si>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</si>
  <si>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</si>
  <si>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</si>
  <si>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</si>
  <si>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</si>
  <si>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</si>
  <si>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</si>
  <si>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</si>
  <si>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</si>
  <si>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</si>
  <si>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</si>
  <si>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</si>
  <si>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</si>
  <si>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</si>
  <si>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</si>
  <si>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</si>
  <si>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</si>
  <si>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</si>
  <si>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</si>
  <si>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</si>
  <si>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</si>
  <si>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</si>
  <si>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</si>
  <si>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</si>
  <si>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</si>
  <si>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</si>
  <si>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</si>
  <si>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</si>
  <si>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</si>
  <si>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</si>
  <si>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</si>
  <si>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</si>
  <si>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</si>
  <si>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</si>
  <si>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</si>
  <si>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</si>
  <si>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</si>
  <si>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</si>
  <si>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</si>
  <si>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</si>
  <si>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</si>
  <si>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</si>
  <si>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</si>
  <si>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</si>
  <si>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</si>
  <si>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</si>
  <si>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</si>
  <si>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</si>
  <si>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</si>
  <si>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</si>
  <si>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</si>
  <si>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</si>
  <si>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</si>
  <si>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</si>
  <si>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</si>
  <si>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</si>
  <si>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</si>
  <si>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</si>
  <si>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</si>
  <si>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</si>
  <si>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</si>
  <si>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</si>
  <si>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</si>
  <si>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</si>
  <si>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</si>
  <si>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</si>
  <si>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</si>
  <si>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</si>
  <si>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</si>
  <si>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</si>
  <si>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</si>
  <si>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</si>
  <si>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</si>
  <si>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</si>
  <si>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</si>
  <si>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</si>
  <si>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</si>
  <si>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</si>
  <si>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</si>
  <si>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</si>
  <si>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</si>
  <si>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</si>
  <si>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</si>
  <si>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</si>
  <si>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</si>
  <si>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</si>
  <si>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</si>
  <si>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</si>
  <si>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</si>
  <si>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</si>
  <si>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</si>
  <si>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</si>
  <si>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</si>
  <si>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</si>
  <si>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</si>
  <si>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</si>
  <si>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</si>
  <si>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</si>
  <si>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</si>
  <si>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</si>
  <si>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</si>
  <si>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</si>
  <si>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</si>
  <si>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</si>
  <si>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</si>
  <si>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</si>
  <si>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</si>
  <si>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</si>
  <si>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</si>
  <si>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</si>
  <si>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</si>
  <si>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</si>
  <si>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</si>
  <si>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</si>
  <si>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</si>
  <si>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</si>
  <si>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</si>
  <si>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</si>
  <si>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</si>
  <si>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</si>
  <si>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</si>
  <si>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</si>
  <si>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</si>
  <si>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</si>
  <si>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</si>
  <si>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</si>
  <si>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</si>
  <si>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</si>
  <si>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</si>
  <si>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</si>
  <si>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</si>
  <si>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</si>
  <si>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</si>
  <si>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</si>
  <si>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</si>
  <si>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</si>
  <si>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</si>
  <si>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</si>
  <si>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</si>
  <si>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</si>
  <si>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</si>
  <si>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</si>
  <si>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</si>
  <si>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</si>
  <si>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</si>
  <si>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</si>
  <si>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</si>
  <si>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</si>
  <si>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</si>
  <si>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</si>
  <si>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</si>
  <si>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</si>
  <si>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</si>
  <si>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</si>
  <si>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</si>
  <si>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</si>
  <si>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</si>
  <si>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</si>
  <si>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</si>
  <si>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</si>
  <si>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</si>
  <si>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</si>
  <si>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</si>
  <si>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</si>
  <si>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</si>
  <si>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</si>
  <si>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</si>
  <si>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</si>
  <si>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</si>
  <si>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</si>
  <si>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</si>
  <si>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</si>
  <si>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</si>
  <si>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</si>
  <si>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</si>
  <si>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</si>
  <si>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</si>
  <si>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</si>
  <si>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</si>
  <si>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</si>
  <si>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</si>
  <si>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</si>
  <si>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</si>
  <si>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</si>
  <si>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</si>
  <si>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</si>
  <si>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</si>
  <si>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</si>
  <si>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</si>
  <si>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</si>
  <si>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</si>
  <si>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</si>
  <si>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</si>
  <si>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</si>
  <si>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</si>
  <si>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</si>
  <si>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</si>
  <si>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</si>
  <si>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</si>
  <si>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</si>
  <si>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</si>
  <si>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</si>
  <si>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</si>
  <si>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</si>
  <si>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</si>
  <si>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</si>
  <si>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</si>
  <si>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</si>
  <si>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</si>
  <si>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</si>
  <si>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</si>
  <si>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</si>
  <si>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</si>
  <si>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</si>
  <si>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</si>
  <si>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</si>
  <si>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</si>
  <si>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</si>
  <si>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</si>
  <si>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</si>
  <si>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</si>
  <si>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</si>
  <si>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</si>
  <si>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</si>
  <si>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</si>
  <si>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</si>
  <si>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</si>
  <si>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</si>
  <si>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</si>
  <si>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</si>
  <si>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</si>
  <si>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</si>
  <si>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</si>
  <si>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</si>
  <si>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</si>
  <si>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</si>
  <si>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</si>
  <si>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</si>
  <si>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</si>
  <si>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</si>
  <si>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</si>
  <si>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</si>
  <si>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</si>
  <si>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</si>
  <si>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</si>
  <si>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</si>
  <si>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</si>
  <si>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</si>
  <si>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</si>
  <si>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</si>
  <si>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</si>
  <si>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</si>
  <si>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</si>
  <si>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</si>
  <si>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</si>
  <si>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</si>
  <si>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</si>
  <si>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</si>
  <si>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</si>
  <si>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</si>
  <si>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</si>
  <si>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</si>
  <si>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</si>
  <si>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</si>
  <si>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</si>
  <si>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</si>
  <si>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</si>
  <si>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</si>
  <si>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</si>
  <si>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</si>
  <si>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</si>
  <si>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</si>
  <si>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</si>
  <si>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</si>
  <si>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</si>
  <si>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</si>
  <si>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</si>
  <si>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</si>
  <si>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</si>
  <si>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</si>
  <si>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</si>
  <si>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</si>
  <si>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</si>
  <si>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</si>
  <si>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</si>
  <si>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</si>
  <si>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</si>
  <si>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</si>
  <si>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</si>
  <si>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</si>
  <si>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</si>
  <si>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</si>
  <si>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</si>
  <si>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</si>
  <si>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</si>
  <si>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</si>
  <si>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</si>
  <si>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</si>
  <si>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</si>
  <si>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</si>
  <si>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</si>
  <si>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</si>
  <si>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</si>
  <si>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</si>
  <si>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</si>
  <si>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</si>
  <si>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</si>
  <si>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</si>
  <si>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</si>
  <si>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</si>
  <si>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</si>
  <si>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</si>
  <si>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</si>
  <si>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</si>
  <si>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</si>
  <si>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</si>
  <si>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</si>
  <si>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</si>
  <si>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</si>
  <si>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</si>
  <si>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</si>
  <si>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</si>
  <si>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</si>
  <si>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</si>
  <si>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</si>
  <si>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</si>
  <si>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</si>
  <si>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</si>
  <si>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</si>
  <si>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</si>
  <si>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</si>
  <si>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</si>
  <si>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</si>
  <si>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</si>
  <si>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</si>
  <si>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</si>
  <si>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</si>
  <si>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</si>
  <si>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</si>
  <si>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</si>
  <si>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</si>
  <si>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</si>
  <si>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</si>
  <si>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</si>
  <si>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</si>
  <si>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</si>
  <si>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</si>
  <si>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</si>
  <si>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</si>
  <si>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</si>
  <si>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</si>
  <si>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</si>
  <si>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</si>
  <si>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</si>
  <si>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</si>
  <si>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</si>
  <si>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</si>
  <si>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</si>
  <si>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</si>
  <si>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</si>
  <si>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</si>
  <si>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</si>
  <si>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</si>
  <si>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</si>
  <si>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</si>
  <si>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</si>
  <si>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</si>
  <si>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</si>
  <si>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</si>
  <si>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</si>
  <si>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</si>
  <si>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</si>
  <si>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</si>
  <si>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</si>
  <si>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</si>
  <si>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</si>
  <si>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</si>
  <si>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</si>
  <si>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</si>
  <si>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</si>
  <si>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</si>
  <si>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</si>
  <si>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</si>
  <si>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</si>
  <si>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</si>
  <si>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</si>
  <si>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</si>
  <si>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</si>
  <si>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</si>
  <si>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</si>
  <si>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</si>
  <si>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</si>
  <si>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</si>
  <si>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</si>
  <si>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</si>
  <si>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</si>
  <si>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</si>
  <si>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</si>
  <si>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</si>
  <si>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</si>
  <si>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</si>
  <si>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</si>
  <si>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</si>
  <si>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</si>
  <si>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</si>
  <si>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</si>
  <si>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</si>
  <si>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</si>
  <si>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</si>
  <si>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</si>
  <si>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</si>
  <si>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</si>
  <si>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</si>
  <si>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</si>
  <si>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</si>
  <si>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</si>
  <si>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</si>
  <si>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</si>
  <si>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</si>
  <si>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</si>
  <si>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</si>
  <si>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</si>
  <si>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</si>
  <si>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</si>
  <si>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</si>
  <si>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</si>
  <si>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</si>
  <si>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</si>
  <si>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</si>
  <si>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</si>
  <si>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</si>
  <si>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</si>
  <si>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</si>
  <si>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</si>
  <si>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</si>
  <si>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</si>
  <si>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</si>
  <si>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</si>
  <si>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</si>
  <si>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</si>
  <si>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</si>
  <si>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</si>
  <si>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</si>
  <si>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</si>
  <si>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</si>
  <si>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</si>
  <si>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</si>
  <si>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</si>
  <si>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</si>
  <si>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</si>
  <si>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</si>
  <si>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</si>
  <si>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</si>
  <si>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</si>
  <si>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</si>
  <si>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</si>
  <si>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</si>
  <si>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</si>
  <si>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</si>
  <si>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</si>
  <si>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</si>
  <si>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</si>
  <si>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</si>
  <si>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</si>
  <si>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</si>
  <si>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</si>
  <si>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</si>
  <si>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</si>
  <si>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</si>
  <si>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</si>
  <si>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</si>
  <si>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</si>
  <si>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</si>
  <si>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</si>
  <si>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</si>
  <si>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</si>
  <si>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</si>
  <si>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</si>
  <si>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</si>
  <si>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</si>
  <si>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</si>
  <si>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</si>
  <si>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</si>
  <si>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</si>
  <si>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</si>
  <si>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</si>
  <si>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</si>
  <si>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</si>
  <si>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</si>
  <si>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</si>
  <si>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</si>
  <si>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</si>
  <si>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</si>
  <si>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</si>
  <si>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</si>
  <si>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</si>
  <si>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</si>
  <si>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</si>
  <si>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</si>
  <si>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</si>
  <si>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</si>
  <si>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</si>
  <si>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</si>
  <si>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</si>
  <si>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</si>
  <si>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</si>
  <si>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</si>
  <si>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</si>
  <si>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</si>
  <si>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</si>
  <si>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</si>
  <si>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</si>
  <si>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</si>
  <si>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</si>
  <si>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</si>
  <si>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</si>
  <si>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</si>
  <si>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</si>
  <si>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</si>
  <si>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</si>
  <si>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</si>
  <si>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</si>
  <si>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</si>
  <si>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</si>
  <si>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</si>
  <si>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</si>
  <si>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</si>
  <si>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</si>
  <si>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</si>
  <si>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</si>
  <si>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</si>
  <si>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</si>
  <si>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</si>
  <si>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</si>
  <si>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</si>
  <si>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</si>
  <si>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</si>
  <si>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</si>
  <si>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</si>
  <si>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</si>
  <si>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</si>
  <si>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</si>
  <si>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</si>
  <si>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</si>
  <si>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</si>
  <si>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</si>
  <si>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</si>
  <si>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</si>
  <si>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</si>
  <si>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</si>
  <si>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</si>
  <si>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</si>
  <si>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</si>
  <si>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</si>
  <si>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</si>
  <si>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</si>
  <si>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</si>
  <si>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</si>
  <si>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</si>
  <si>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</si>
  <si>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</si>
  <si>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</si>
  <si>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</si>
  <si>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</si>
  <si>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</si>
  <si>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</si>
  <si>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</si>
  <si>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</si>
  <si>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</si>
  <si>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</si>
  <si>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</si>
  <si>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</si>
  <si>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</si>
  <si>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</si>
  <si>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</si>
  <si>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</si>
  <si>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</si>
  <si>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</si>
  <si>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</si>
  <si>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</si>
  <si>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</si>
  <si>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</si>
  <si>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</si>
  <si>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</si>
  <si>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</si>
  <si>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</si>
  <si>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</si>
  <si>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</si>
  <si>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</si>
  <si>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</si>
  <si>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</si>
  <si>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</si>
  <si>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</si>
  <si>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</si>
  <si>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</si>
  <si>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</si>
  <si>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</si>
  <si>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</si>
  <si>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</si>
  <si>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</si>
  <si>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</si>
  <si>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</si>
  <si>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</si>
  <si>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</si>
  <si>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</si>
  <si>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</si>
  <si>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</si>
  <si>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</si>
  <si>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</si>
  <si>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</si>
  <si>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</si>
  <si>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</si>
  <si>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</si>
  <si>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</si>
  <si>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</si>
  <si>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</si>
  <si>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</si>
  <si>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</si>
  <si>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</si>
  <si>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</si>
  <si>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</si>
  <si>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</si>
  <si>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</si>
  <si>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</si>
  <si>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</si>
  <si>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</si>
  <si>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</si>
  <si>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</si>
  <si>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</si>
  <si>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</si>
  <si>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</si>
  <si>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</si>
  <si>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</si>
  <si>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</si>
  <si>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</si>
  <si>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</si>
  <si>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</si>
  <si>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</si>
  <si>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</si>
  <si>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</si>
  <si>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</si>
  <si>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</si>
  <si>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</si>
  <si>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</si>
  <si>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</si>
  <si>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</si>
  <si>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</si>
  <si>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</si>
  <si>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</si>
  <si>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</si>
  <si>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</si>
  <si>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</si>
  <si>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</si>
  <si>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</si>
  <si>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</si>
  <si>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</si>
  <si>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</si>
  <si>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</si>
  <si>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</si>
  <si>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</si>
  <si>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</si>
  <si>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</si>
  <si>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</si>
  <si>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</si>
  <si>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</si>
  <si>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</si>
  <si>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</si>
  <si>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</si>
  <si>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</si>
  <si>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</si>
  <si>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</si>
  <si>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</si>
  <si>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</si>
  <si>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</si>
  <si>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</si>
  <si>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</si>
  <si>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</si>
  <si>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</si>
  <si>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</si>
  <si>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</si>
  <si>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</si>
  <si>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</si>
  <si>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</si>
  <si>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</si>
  <si>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</si>
  <si>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</si>
  <si>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</si>
  <si>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</si>
  <si>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</si>
  <si>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</si>
  <si>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</si>
  <si>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</si>
  <si>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</si>
  <si>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</si>
  <si>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</si>
  <si>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</si>
  <si>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</si>
  <si>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</si>
  <si>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</si>
  <si>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</si>
  <si>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</si>
  <si>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</si>
  <si>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</si>
  <si>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</si>
  <si>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</si>
  <si>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</si>
  <si>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</si>
  <si>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</si>
  <si>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</si>
  <si>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</si>
  <si>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</si>
  <si>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</si>
  <si>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</si>
  <si>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</si>
  <si>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</si>
  <si>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</si>
  <si>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</si>
  <si>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</si>
  <si>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</si>
  <si>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</si>
  <si>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</si>
  <si>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</si>
  <si>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</si>
  <si>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</si>
  <si>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</si>
  <si>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</si>
  <si>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</si>
  <si>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</si>
  <si>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</si>
  <si>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</si>
  <si>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</si>
  <si>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</si>
  <si>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</si>
  <si>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</si>
  <si>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</si>
  <si>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</si>
  <si>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</si>
  <si>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</si>
  <si>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</si>
  <si>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</si>
  <si>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</si>
  <si>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</si>
  <si>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</si>
  <si>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</si>
  <si>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</si>
  <si>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</si>
  <si>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</si>
  <si>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</si>
  <si>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</si>
  <si>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</si>
  <si>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</si>
  <si>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</si>
  <si>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</si>
  <si>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</si>
  <si>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</si>
  <si>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</si>
  <si>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</si>
  <si>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</si>
  <si>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</si>
  <si>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</si>
  <si>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</si>
  <si>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</si>
  <si>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</si>
  <si>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</si>
  <si>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</si>
  <si>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</si>
  <si>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</si>
  <si>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</si>
  <si>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</si>
  <si>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</si>
  <si>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</si>
  <si>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</si>
  <si>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</si>
  <si>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</si>
  <si>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</si>
  <si>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</si>
  <si>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</si>
  <si>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</si>
  <si>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</si>
  <si>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</si>
  <si>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</si>
  <si>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</si>
  <si>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</si>
  <si>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</si>
  <si>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</si>
  <si>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</si>
  <si>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</si>
  <si>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</si>
  <si>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</si>
  <si>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</si>
  <si>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</si>
  <si>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</si>
  <si>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</si>
  <si>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</si>
  <si>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</si>
  <si>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</si>
  <si>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</si>
  <si>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</si>
  <si>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</si>
  <si>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</si>
  <si>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</si>
  <si>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</si>
  <si>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</si>
  <si>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</si>
  <si>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</si>
  <si>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</si>
  <si>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</si>
  <si>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</si>
  <si>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</si>
  <si>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</si>
  <si>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</si>
  <si>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</si>
  <si>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</si>
  <si>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</si>
  <si>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</si>
  <si>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</si>
  <si>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</si>
  <si>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</si>
  <si>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</si>
  <si>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</si>
  <si>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</si>
  <si>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</si>
  <si>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</si>
  <si>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</si>
  <si>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</si>
  <si>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</si>
  <si>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</si>
  <si>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</si>
  <si>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</si>
  <si>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</si>
  <si>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</si>
  <si>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</si>
  <si>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</si>
  <si>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</si>
  <si>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</si>
  <si>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</si>
  <si>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</si>
  <si>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</si>
  <si>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</si>
  <si>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</si>
  <si>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</si>
  <si>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</si>
  <si>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</si>
  <si>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</si>
  <si>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</si>
  <si>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</si>
  <si>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</si>
  <si>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</si>
  <si>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</si>
  <si>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</si>
  <si>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</si>
  <si>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</si>
  <si>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</si>
  <si>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</si>
  <si>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</si>
  <si>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</si>
  <si>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</si>
  <si>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</si>
  <si>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</si>
  <si>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</si>
  <si>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</si>
  <si>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</si>
  <si>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</si>
  <si>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</si>
  <si>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</si>
  <si>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</si>
  <si>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</si>
  <si>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</si>
  <si>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</si>
  <si>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</si>
  <si>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</si>
  <si>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</si>
  <si>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</si>
  <si>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</si>
  <si>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</si>
  <si>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</si>
  <si>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</si>
  <si>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</si>
  <si>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</si>
  <si>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</si>
  <si>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</si>
  <si>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</si>
  <si>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</si>
  <si>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</si>
  <si>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</si>
  <si>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</si>
  <si>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</si>
  <si>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</si>
  <si>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</si>
  <si>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</si>
  <si>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</si>
  <si>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</si>
  <si>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</si>
  <si>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</si>
  <si>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</si>
  <si>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</si>
  <si>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</si>
  <si>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</si>
  <si>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</si>
  <si>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</si>
  <si>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</si>
  <si>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</si>
  <si>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</si>
  <si>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</si>
  <si>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</si>
  <si>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</si>
  <si>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</si>
  <si>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</si>
  <si>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</si>
  <si>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</si>
  <si>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</si>
  <si>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</si>
  <si>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</si>
  <si>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</si>
  <si>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</si>
  <si>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</si>
  <si>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</si>
  <si>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</si>
  <si>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</si>
  <si>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</si>
  <si>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</si>
  <si>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</si>
  <si>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</si>
  <si>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</si>
  <si>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</si>
  <si>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</si>
  <si>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</si>
  <si>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</si>
  <si>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</si>
  <si>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</si>
  <si>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</si>
  <si>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</si>
  <si>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</si>
  <si>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</si>
  <si>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</si>
  <si>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</si>
  <si>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</si>
  <si>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</si>
  <si>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</si>
  <si>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</si>
  <si>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</si>
  <si>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</si>
  <si>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</si>
  <si>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</si>
  <si>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</si>
  <si>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</si>
  <si>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</si>
  <si>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</si>
  <si>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</si>
  <si>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</si>
  <si>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</si>
  <si>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</si>
  <si>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</si>
  <si>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</si>
  <si>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</si>
  <si>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</si>
  <si>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</si>
  <si>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</si>
  <si>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</si>
  <si>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</si>
  <si>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</si>
  <si>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</si>
  <si>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</si>
  <si>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</si>
  <si>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</si>
  <si>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</si>
  <si>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</si>
  <si>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</si>
  <si>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</si>
  <si>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</si>
  <si>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</si>
  <si>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</si>
  <si>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</si>
  <si>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</si>
  <si>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</si>
  <si>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</si>
  <si>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</si>
  <si>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</si>
  <si>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</si>
  <si>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</si>
  <si>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</si>
  <si>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</si>
  <si>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</si>
  <si>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</si>
  <si>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</si>
  <si>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</si>
  <si>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</si>
  <si>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</si>
  <si>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</si>
  <si>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</si>
  <si>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</si>
  <si>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</si>
  <si>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</si>
  <si>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</si>
  <si>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</si>
  <si>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</si>
  <si>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</si>
  <si>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</si>
  <si>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</si>
  <si>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</si>
  <si>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</si>
  <si>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</si>
  <si>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</si>
  <si>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</si>
  <si>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</si>
  <si>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</si>
  <si>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</si>
  <si>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</si>
  <si>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</si>
  <si>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</si>
  <si>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</si>
  <si>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</si>
  <si>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</si>
  <si>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</si>
  <si>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</si>
  <si>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</si>
  <si>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</si>
  <si>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</si>
  <si>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</si>
  <si>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</si>
  <si>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</si>
  <si>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</si>
  <si>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</si>
  <si>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</si>
  <si>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</si>
  <si>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</si>
  <si>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</si>
  <si>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</si>
  <si>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</si>
  <si>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</si>
  <si>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</si>
  <si>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</si>
  <si>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</si>
  <si>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</si>
  <si>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</si>
  <si>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</si>
  <si>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</si>
  <si>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</si>
  <si>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</si>
  <si>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</si>
  <si>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</si>
  <si>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</si>
  <si>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</si>
  <si>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</si>
  <si>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</si>
  <si>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</si>
  <si>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</si>
  <si>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</si>
  <si>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</si>
  <si>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</si>
  <si>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</si>
  <si>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</si>
  <si>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</si>
  <si>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</si>
  <si>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</si>
  <si>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</si>
  <si>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</si>
  <si>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</si>
  <si>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</si>
  <si>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</si>
  <si>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</si>
  <si>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</si>
  <si>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</si>
  <si>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</si>
  <si>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</si>
  <si>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</si>
  <si>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</si>
  <si>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</si>
  <si>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</si>
  <si>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</si>
  <si>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</si>
  <si>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</si>
  <si>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</si>
  <si>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</si>
  <si>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</si>
  <si>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</si>
  <si>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</si>
  <si>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</si>
  <si>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</si>
  <si>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</si>
  <si>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</si>
  <si>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</si>
  <si>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</si>
  <si>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</si>
  <si>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</si>
  <si>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</si>
  <si>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</si>
  <si>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</si>
  <si>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</si>
  <si>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</si>
  <si>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</si>
  <si>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</si>
  <si>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</si>
  <si>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</si>
  <si>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</si>
  <si>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</si>
  <si>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</si>
  <si>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</si>
  <si>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</si>
  <si>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</si>
  <si>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</si>
  <si>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</si>
  <si>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</si>
  <si>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</si>
  <si>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</si>
  <si>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</si>
  <si>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</si>
  <si>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</si>
  <si>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</si>
  <si>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</si>
  <si>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</si>
  <si>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</si>
  <si>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</si>
  <si>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</si>
  <si>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</si>
  <si>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</si>
  <si>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</si>
  <si>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</si>
  <si>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</si>
  <si>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</si>
  <si>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</si>
  <si>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</si>
  <si>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</si>
  <si>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</si>
  <si>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</si>
  <si>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</si>
  <si>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</si>
  <si>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</si>
  <si>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</si>
  <si>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</si>
  <si>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</si>
  <si>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</si>
  <si>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</si>
  <si>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</si>
  <si>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</si>
  <si>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</si>
  <si>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</si>
  <si>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</si>
  <si>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</si>
  <si>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</si>
  <si>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</si>
  <si>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</si>
  <si>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</si>
  <si>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</si>
  <si>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</si>
  <si>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</si>
  <si>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</si>
  <si>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</si>
  <si>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</si>
  <si>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</si>
  <si>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</si>
  <si>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</si>
  <si>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</si>
  <si>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</si>
  <si>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</si>
  <si>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</si>
  <si>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</si>
  <si>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</si>
  <si>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</si>
  <si>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</si>
  <si>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</si>
  <si>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</si>
  <si>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</si>
  <si>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</si>
  <si>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</si>
  <si>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</si>
  <si>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</si>
  <si>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</si>
  <si>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</si>
  <si>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</si>
  <si>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</si>
  <si>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</si>
  <si>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</si>
  <si>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</si>
  <si>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</si>
  <si>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</si>
  <si>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</si>
  <si>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</si>
  <si>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</si>
  <si>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</si>
  <si>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</si>
  <si>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</si>
  <si>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</si>
  <si>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</si>
  <si>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</si>
  <si>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</si>
  <si>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</si>
  <si>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</si>
  <si>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</si>
  <si>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</si>
  <si>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</si>
  <si>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</si>
  <si>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</si>
  <si>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</si>
  <si>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</si>
  <si>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</si>
  <si>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</si>
  <si>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</si>
  <si>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</si>
  <si>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</si>
  <si>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</si>
  <si>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</si>
  <si>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</si>
  <si>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</si>
  <si>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</si>
  <si>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</si>
  <si>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</si>
  <si>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</si>
  <si>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</si>
  <si>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</si>
  <si>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</si>
  <si>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</si>
  <si>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</si>
  <si>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</si>
  <si>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</si>
  <si>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</si>
  <si>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</si>
  <si>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</si>
  <si>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</si>
  <si>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</si>
  <si>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</si>
  <si>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</si>
  <si>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</si>
  <si>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</si>
  <si>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</si>
  <si>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</si>
  <si>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</si>
  <si>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</si>
  <si>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</si>
  <si>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</si>
  <si>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</si>
  <si>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</si>
  <si>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</si>
  <si>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</si>
  <si>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</si>
  <si>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</si>
  <si>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</si>
  <si>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</si>
  <si>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</si>
  <si>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</si>
  <si>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</si>
  <si>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</si>
  <si>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</si>
  <si>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</si>
  <si>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</si>
  <si>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</si>
  <si>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</si>
  <si>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</si>
  <si>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</si>
  <si>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</si>
  <si>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</si>
  <si>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</si>
  <si>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</si>
  <si>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</si>
  <si>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</si>
  <si>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</si>
  <si>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</si>
  <si>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</si>
  <si>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</si>
  <si>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</si>
  <si>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</si>
  <si>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</si>
  <si>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</si>
  <si>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</si>
  <si>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</si>
  <si>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</si>
  <si>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</si>
  <si>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</si>
  <si>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</si>
  <si>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</si>
  <si>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</si>
  <si>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</si>
  <si>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</si>
  <si>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</si>
  <si>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</si>
  <si>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</si>
  <si>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</si>
  <si>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</si>
  <si>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</si>
  <si>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</si>
  <si>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</si>
  <si>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</si>
  <si>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</si>
  <si>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</si>
  <si>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</si>
  <si>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</si>
  <si>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</si>
  <si>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</si>
  <si>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</si>
  <si>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</si>
  <si>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</si>
  <si>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</si>
  <si>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</si>
  <si>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</si>
  <si>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</si>
  <si>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</si>
  <si>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</si>
  <si>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</si>
  <si>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</si>
  <si>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</si>
  <si>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</si>
  <si>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</si>
  <si>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</si>
  <si>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</si>
  <si>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</si>
  <si>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</si>
  <si>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</si>
  <si>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</si>
  <si>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</si>
  <si>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</si>
  <si>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</si>
  <si>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</si>
  <si>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</si>
  <si>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</si>
  <si>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</si>
  <si>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</si>
  <si>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</si>
  <si>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</si>
  <si>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</si>
  <si>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</si>
  <si>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</si>
  <si>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</si>
  <si>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</si>
  <si>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</si>
  <si>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</si>
  <si>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</si>
  <si>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</si>
  <si>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</si>
  <si>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</si>
  <si>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</si>
  <si>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</si>
  <si>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</si>
  <si>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</si>
  <si>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</si>
  <si>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</si>
  <si>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</si>
  <si>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</si>
  <si>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</si>
  <si>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</si>
  <si>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</si>
  <si>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</si>
  <si>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</si>
  <si>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</si>
  <si>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</si>
  <si>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</si>
  <si>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</si>
  <si>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</si>
  <si>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</si>
  <si>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</si>
  <si>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</si>
  <si>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</si>
  <si>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</si>
  <si>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</si>
  <si>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</si>
  <si>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</si>
  <si>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</si>
  <si>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</si>
  <si>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</si>
  <si>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</si>
  <si>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</si>
  <si>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</si>
  <si>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</si>
  <si>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</si>
  <si>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</si>
  <si>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</si>
  <si>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</si>
  <si>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</si>
  <si>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</si>
  <si>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</si>
  <si>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</si>
  <si>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</si>
  <si>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</si>
  <si>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</si>
  <si>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</si>
  <si>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</si>
  <si>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</si>
  <si>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</si>
  <si>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</si>
  <si>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</si>
  <si>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</si>
  <si>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</si>
  <si>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</si>
  <si>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</si>
  <si>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</si>
  <si>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</si>
  <si>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</si>
  <si>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</si>
  <si>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</si>
  <si>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</si>
  <si>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</si>
  <si>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</si>
  <si>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</si>
  <si>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</si>
  <si>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</si>
  <si>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</si>
  <si>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</si>
  <si>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</si>
  <si>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</si>
  <si>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</si>
  <si>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</si>
  <si>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</si>
  <si>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</si>
  <si>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</si>
  <si>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</si>
  <si>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</si>
  <si>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</si>
  <si>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</si>
  <si>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</si>
  <si>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</si>
  <si>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</si>
  <si>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</si>
  <si>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</si>
  <si>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</si>
  <si>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</si>
  <si>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</si>
  <si>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</si>
  <si>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</si>
  <si>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</si>
  <si>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</si>
  <si>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</si>
  <si>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</si>
  <si>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</si>
  <si>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</si>
  <si>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</si>
  <si>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</si>
  <si>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</si>
  <si>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</si>
  <si>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</si>
  <si>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</si>
  <si>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</si>
  <si>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</si>
  <si>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</si>
  <si>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</si>
  <si>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</si>
  <si>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</si>
  <si>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</si>
  <si>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</si>
  <si>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</si>
  <si>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</si>
  <si>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</si>
  <si>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</si>
  <si>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</si>
  <si>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</si>
  <si>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</si>
  <si>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</si>
  <si>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</si>
  <si>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</si>
  <si>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</si>
  <si>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</si>
  <si>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</si>
  <si>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</si>
  <si>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</si>
  <si>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</si>
  <si>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</si>
  <si>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</si>
  <si>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</si>
  <si>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</si>
  <si>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</si>
  <si>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</si>
  <si>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</si>
  <si>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</si>
  <si>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</si>
  <si>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</si>
  <si>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</si>
  <si>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</si>
  <si>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</si>
  <si>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</si>
  <si>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</si>
  <si>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</si>
  <si>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</si>
  <si>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</si>
  <si>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</si>
  <si>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</si>
  <si>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</si>
  <si>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</si>
  <si>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</si>
  <si>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</si>
  <si>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</si>
  <si>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</si>
  <si>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</si>
  <si>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</si>
  <si>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</si>
  <si>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</si>
  <si>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</si>
  <si>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</si>
  <si>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</si>
  <si>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</si>
  <si>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</si>
  <si>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</si>
  <si>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</si>
  <si>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</si>
  <si>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</si>
  <si>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</si>
  <si>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</si>
  <si>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</si>
  <si>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</si>
  <si>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</si>
  <si>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</si>
  <si>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</si>
  <si>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</si>
  <si>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</si>
  <si>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</si>
  <si>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</si>
  <si>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</si>
  <si>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</si>
  <si>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</si>
  <si>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</si>
  <si>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</si>
  <si>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</si>
  <si>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</si>
  <si>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</si>
  <si>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</si>
  <si>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</si>
  <si>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</si>
  <si>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</si>
  <si>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</si>
  <si>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</si>
  <si>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</si>
  <si>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</si>
  <si>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</si>
  <si>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</si>
  <si>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</si>
  <si>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</si>
  <si>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</si>
  <si>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</si>
  <si>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</si>
  <si>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</si>
  <si>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</si>
  <si>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</si>
  <si>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</si>
  <si>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</si>
  <si>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</si>
  <si>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</si>
  <si>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</si>
  <si>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</si>
  <si>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</si>
  <si>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</si>
  <si>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</si>
  <si>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</si>
  <si>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</si>
  <si>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</si>
  <si>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</si>
  <si>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</si>
  <si>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</si>
  <si>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</si>
  <si>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</si>
  <si>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</si>
  <si>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</si>
  <si>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</si>
  <si>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</si>
  <si>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</si>
  <si>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</si>
  <si>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</si>
  <si>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</si>
  <si>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</si>
  <si>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</si>
  <si>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</si>
  <si>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</si>
  <si>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</si>
  <si>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</si>
  <si>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</si>
  <si>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</si>
  <si>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</si>
  <si>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</si>
  <si>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</si>
  <si>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</si>
  <si>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</si>
  <si>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</si>
  <si>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</si>
  <si>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</si>
  <si>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</si>
  <si>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</si>
  <si>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</si>
  <si>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</si>
  <si>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</si>
  <si>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</si>
  <si>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</si>
  <si>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</si>
  <si>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</si>
  <si>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</si>
  <si>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</si>
  <si>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</si>
  <si>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</si>
  <si>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</si>
  <si>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</si>
  <si>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</si>
  <si>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</si>
  <si>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</si>
  <si>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</si>
  <si>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</si>
  <si>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</si>
  <si>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</si>
  <si>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</si>
  <si>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</si>
  <si>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</si>
  <si>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</si>
  <si>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</si>
  <si>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</si>
  <si>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</si>
  <si>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</si>
  <si>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</si>
  <si>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</si>
  <si>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</si>
  <si>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</si>
  <si>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</si>
  <si>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</si>
  <si>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</si>
  <si>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</si>
  <si>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</si>
  <si>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</si>
  <si>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</si>
  <si>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</si>
  <si>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</si>
  <si>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</si>
  <si>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</si>
  <si>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</si>
  <si>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</si>
  <si>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</si>
  <si>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</si>
  <si>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</si>
  <si>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</si>
  <si>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</si>
  <si>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</si>
  <si>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</si>
  <si>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</si>
  <si>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</si>
  <si>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</si>
  <si>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</si>
  <si>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</si>
  <si>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</si>
  <si>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</si>
  <si>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</si>
  <si>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</si>
  <si>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</si>
  <si>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</si>
  <si>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</si>
  <si>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</si>
  <si>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</si>
  <si>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</si>
  <si>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</si>
  <si>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</si>
  <si>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</si>
  <si>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</si>
  <si>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</si>
  <si>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</si>
  <si>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</si>
  <si>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</si>
  <si>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</si>
  <si>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</si>
  <si>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</si>
  <si>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</si>
  <si>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</si>
  <si>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</si>
  <si>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</si>
  <si>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</si>
  <si>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</si>
  <si>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</si>
  <si>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</si>
  <si>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</si>
  <si>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</si>
  <si>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</si>
  <si>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</si>
  <si>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</si>
  <si>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</si>
  <si>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</si>
  <si>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</si>
  <si>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</si>
  <si>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</si>
  <si>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</si>
  <si>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</si>
  <si>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</si>
  <si>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</si>
  <si>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</si>
  <si>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</si>
  <si>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</si>
  <si>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</si>
  <si>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</si>
  <si>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</si>
  <si>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</si>
  <si>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</si>
  <si>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</si>
  <si>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</si>
  <si>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</si>
  <si>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</si>
  <si>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</si>
  <si>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</si>
  <si>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</si>
  <si>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</si>
  <si>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</si>
  <si>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</si>
  <si>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</si>
  <si>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</si>
  <si>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</si>
  <si>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</si>
  <si>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</si>
  <si>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</si>
  <si>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</si>
  <si>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</si>
  <si>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</si>
  <si>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</si>
  <si>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</si>
  <si>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</si>
  <si>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</si>
  <si>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</si>
  <si>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</si>
  <si>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</si>
  <si>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</si>
  <si>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</si>
  <si>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</si>
  <si>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</si>
  <si>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</si>
  <si>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</si>
  <si>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</si>
  <si>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</si>
  <si>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</si>
  <si>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</si>
  <si>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</si>
  <si>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</si>
  <si>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</si>
  <si>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</si>
  <si>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</si>
  <si>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</si>
  <si>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</si>
  <si>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</si>
  <si>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</si>
  <si>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</si>
  <si>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</si>
  <si>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</si>
  <si>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</si>
  <si>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</si>
  <si>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</si>
  <si>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</si>
  <si>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</si>
  <si>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</si>
  <si>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</si>
  <si>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</si>
  <si>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</si>
  <si>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</si>
  <si>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</si>
  <si>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</si>
  <si>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</si>
  <si>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</si>
  <si>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</si>
  <si>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</si>
  <si>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</si>
  <si>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</si>
  <si>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</si>
  <si>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</si>
  <si>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</si>
  <si>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</si>
  <si>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</si>
  <si>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</si>
  <si>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</si>
  <si>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</si>
  <si>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</si>
  <si>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</si>
  <si>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</si>
  <si>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</si>
  <si>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</si>
  <si>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</si>
  <si>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</si>
  <si>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</si>
  <si>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</si>
  <si>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</si>
  <si>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</si>
  <si>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</si>
  <si>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</si>
  <si>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</si>
  <si>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</si>
  <si>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</si>
  <si>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</si>
  <si>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</si>
  <si>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</si>
  <si>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</si>
  <si>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</si>
  <si>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</si>
  <si>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</si>
  <si>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</si>
  <si>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</si>
  <si>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</si>
  <si>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</si>
  <si>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</si>
  <si>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</si>
  <si>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</si>
  <si>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</si>
  <si>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</si>
  <si>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</si>
  <si>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</si>
  <si>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</si>
  <si>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</si>
  <si>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</si>
  <si>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</si>
  <si>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</si>
  <si>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</si>
  <si>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</si>
  <si>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</si>
  <si>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</si>
  <si>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</si>
  <si>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</si>
  <si>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</si>
  <si>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</si>
  <si>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</si>
  <si>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</si>
  <si>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</si>
  <si>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</si>
  <si>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</si>
  <si>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</si>
  <si>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</si>
  <si>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</si>
  <si>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</si>
  <si>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</si>
  <si>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</si>
  <si>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</si>
  <si>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</si>
  <si>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</si>
  <si>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</si>
  <si>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</si>
  <si>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</si>
  <si>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</si>
  <si>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</si>
  <si>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</si>
  <si>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</si>
  <si>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</si>
  <si>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</si>
  <si>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</si>
  <si>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</si>
  <si>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</si>
  <si>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</si>
  <si>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</si>
  <si>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</si>
  <si>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</si>
  <si>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</si>
  <si>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</si>
  <si>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</si>
  <si>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</si>
  <si>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</si>
  <si>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</si>
  <si>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</si>
  <si>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</si>
  <si>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</si>
  <si>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</si>
  <si>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</si>
  <si>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</si>
  <si>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</si>
  <si>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</si>
  <si>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</si>
  <si>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</si>
  <si>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</si>
  <si>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</si>
  <si>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</si>
  <si>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</si>
  <si>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</si>
  <si>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</si>
  <si>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</si>
  <si>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</si>
  <si>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</si>
  <si>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</si>
  <si>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</si>
  <si>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</si>
  <si>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</si>
  <si>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</si>
  <si>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</si>
  <si>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</si>
  <si>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</si>
  <si>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</si>
  <si>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</si>
  <si>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</si>
  <si>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</si>
  <si>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</si>
  <si>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</si>
  <si>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</si>
  <si>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</si>
  <si>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</si>
  <si>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</si>
  <si>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</si>
  <si>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</si>
  <si>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</si>
  <si>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</si>
  <si>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</si>
  <si>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</si>
  <si>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</si>
  <si>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</si>
  <si>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</si>
  <si>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</si>
  <si>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</si>
  <si>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</si>
  <si>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</si>
  <si>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</si>
  <si>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</si>
  <si>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</si>
  <si>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</si>
  <si>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</si>
  <si>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</si>
  <si>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</si>
  <si>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</si>
  <si>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</si>
  <si>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</si>
  <si>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</si>
  <si>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</si>
  <si>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</si>
  <si>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</si>
  <si>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</si>
  <si>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</si>
  <si>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</si>
  <si>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</si>
  <si>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</si>
  <si>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</si>
  <si>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</si>
  <si>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</si>
  <si>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</si>
  <si>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</si>
  <si>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</si>
  <si>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</si>
  <si>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</si>
  <si>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</si>
  <si>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</si>
  <si>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</si>
  <si>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</si>
  <si>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</si>
  <si>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</si>
  <si>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</si>
  <si>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</si>
  <si>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</si>
  <si>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</si>
  <si>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</si>
  <si>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</si>
  <si>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</si>
  <si>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</si>
  <si>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</si>
  <si>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</si>
  <si>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</si>
  <si>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</si>
  <si>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</si>
  <si>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</si>
  <si>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</si>
  <si>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</si>
  <si>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</si>
  <si>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</si>
  <si>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</si>
  <si>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</si>
  <si>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</si>
  <si>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</si>
  <si>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</si>
  <si>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</si>
  <si>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</si>
  <si>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</si>
  <si>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</si>
  <si>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</si>
  <si>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</si>
  <si>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</si>
  <si>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</si>
  <si>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</si>
  <si>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</si>
  <si>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</si>
  <si>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</si>
  <si>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</si>
  <si>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</si>
  <si>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</si>
  <si>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</si>
  <si>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</si>
  <si>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</si>
  <si>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</si>
  <si>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</si>
  <si>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</si>
  <si>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</si>
  <si>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</si>
  <si>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</si>
  <si>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</si>
  <si>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</si>
  <si>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</si>
  <si>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</si>
  <si>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</si>
  <si>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</si>
  <si>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</si>
  <si>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</si>
  <si>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</si>
  <si>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</si>
  <si>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</si>
  <si>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</si>
  <si>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</si>
  <si>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</si>
  <si>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</si>
  <si>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</si>
  <si>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</si>
  <si>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</si>
  <si>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</si>
  <si>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</si>
  <si>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</si>
  <si>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</si>
  <si>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</si>
  <si>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</si>
  <si>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</si>
  <si>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</si>
  <si>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</si>
  <si>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</si>
  <si>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</si>
  <si>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</si>
  <si>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</si>
  <si>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</si>
  <si>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</si>
  <si>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</si>
  <si>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</si>
  <si>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</si>
  <si>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</si>
  <si>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</si>
  <si>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</si>
  <si>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</si>
  <si>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</si>
  <si>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</si>
  <si>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</si>
  <si>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</si>
  <si>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</si>
  <si>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</si>
  <si>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</si>
  <si>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</si>
  <si>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</si>
  <si>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</si>
  <si>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</si>
  <si>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</si>
  <si>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</si>
  <si>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</si>
  <si>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</si>
  <si>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</si>
  <si>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</si>
  <si>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</si>
  <si>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</si>
  <si>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</si>
  <si>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</si>
  <si>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</si>
  <si>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</si>
  <si>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</si>
  <si>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</si>
  <si>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</si>
  <si>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</si>
  <si>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</si>
  <si>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</si>
  <si>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</si>
  <si>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</si>
  <si>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</si>
  <si>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</si>
  <si>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</si>
  <si>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</si>
  <si>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</si>
  <si>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</si>
  <si>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</si>
  <si>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</si>
  <si>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</si>
  <si>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</si>
  <si>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</si>
  <si>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</si>
  <si>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</si>
  <si>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</si>
  <si>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</si>
  <si>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</si>
  <si>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</si>
  <si>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</si>
  <si>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</si>
  <si>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</si>
  <si>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</si>
  <si>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</si>
  <si>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</si>
  <si>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</si>
  <si>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</si>
  <si>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</si>
  <si>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</si>
  <si>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</si>
  <si>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</si>
  <si>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</si>
  <si>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</si>
  <si>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</si>
  <si>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</si>
  <si>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</si>
  <si>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</si>
  <si>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</si>
  <si>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</si>
  <si>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</si>
  <si>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</si>
  <si>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</si>
  <si>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</si>
  <si>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</si>
  <si>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</si>
  <si>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</si>
  <si>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</si>
  <si>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</si>
  <si>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</si>
  <si>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</si>
  <si>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</si>
  <si>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</si>
  <si>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</si>
  <si>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</si>
  <si>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</si>
  <si>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</si>
  <si>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</si>
  <si>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</si>
  <si>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</si>
  <si>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</si>
  <si>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</si>
  <si>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</si>
  <si>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</si>
  <si>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</si>
  <si>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</si>
  <si>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</si>
  <si>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</si>
  <si>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</si>
  <si>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</si>
  <si>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</si>
  <si>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</si>
  <si>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</si>
  <si>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</si>
  <si>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</si>
  <si>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</si>
  <si>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</si>
  <si>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</si>
  <si>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</si>
  <si>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</si>
  <si>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</si>
  <si>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</si>
  <si>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</si>
  <si>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</si>
  <si>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</si>
  <si>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</si>
  <si>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</si>
  <si>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</si>
  <si>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</si>
  <si>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</si>
  <si>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</si>
  <si>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</si>
  <si>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</si>
  <si>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</si>
  <si>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</si>
  <si>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</si>
  <si>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</si>
  <si>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</si>
  <si>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</si>
  <si>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</si>
  <si>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</si>
  <si>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</si>
  <si>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</si>
  <si>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</si>
  <si>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</si>
  <si>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</si>
  <si>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</si>
  <si>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</si>
  <si>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</si>
  <si>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</si>
  <si>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</si>
  <si>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</si>
  <si>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</si>
  <si>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</si>
  <si>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</si>
  <si>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</si>
  <si>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</si>
  <si>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</si>
  <si>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</si>
  <si>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</si>
  <si>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</si>
  <si>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</si>
  <si>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</si>
  <si>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</si>
  <si>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</si>
  <si>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</si>
  <si>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</si>
  <si>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</si>
  <si>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</si>
  <si>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</si>
  <si>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</si>
  <si>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</si>
  <si>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</si>
  <si>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</si>
  <si>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</si>
  <si>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</si>
  <si>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</si>
  <si>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</si>
  <si>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</si>
  <si>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</si>
  <si>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</si>
  <si>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</si>
  <si>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</si>
  <si>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</si>
  <si>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</si>
  <si>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</si>
  <si>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</si>
  <si>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</si>
  <si>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</si>
  <si>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</si>
  <si>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</si>
  <si>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</si>
  <si>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</si>
  <si>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</si>
  <si>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</si>
  <si>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</si>
  <si>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</si>
  <si>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</si>
  <si>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</si>
  <si>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</si>
  <si>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</si>
  <si>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</si>
  <si>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</si>
  <si>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</si>
  <si>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</si>
  <si>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</si>
  <si>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</si>
  <si>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</si>
  <si>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</si>
  <si>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</si>
  <si>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</si>
  <si>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</si>
  <si>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</si>
  <si>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</si>
  <si>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</si>
  <si>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</si>
  <si>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</si>
  <si>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</si>
  <si>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</si>
  <si>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</si>
  <si>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</si>
  <si>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</si>
  <si>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</si>
  <si>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</si>
  <si>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</si>
  <si>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</si>
  <si>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</si>
  <si>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</si>
  <si>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</si>
  <si>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</si>
  <si>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</si>
  <si>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</si>
  <si>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</si>
  <si>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</si>
  <si>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</si>
  <si>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</si>
  <si>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</si>
  <si>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</si>
  <si>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</si>
  <si>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</si>
  <si>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</si>
  <si>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</si>
  <si>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</si>
  <si>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</si>
  <si>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</si>
  <si>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</si>
  <si>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</si>
  <si>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</si>
  <si>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</si>
  <si>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</si>
  <si>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</si>
  <si>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</si>
  <si>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</si>
  <si>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</si>
  <si>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</si>
  <si>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</si>
  <si>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</si>
  <si>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</si>
  <si>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</si>
  <si>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</si>
  <si>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</si>
  <si>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</si>
  <si>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</si>
  <si>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</si>
  <si>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</si>
  <si>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</si>
  <si>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</si>
  <si>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</si>
  <si>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</si>
  <si>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</si>
  <si>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</si>
  <si>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</si>
  <si>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</si>
  <si>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</si>
  <si>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</si>
  <si>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</si>
  <si>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</si>
  <si>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</si>
  <si>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</si>
  <si>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</si>
  <si>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</si>
  <si>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</si>
  <si>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</si>
  <si>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</si>
  <si>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</si>
  <si>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</si>
  <si>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</si>
  <si>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</si>
  <si>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</si>
  <si>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</si>
  <si>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</si>
  <si>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</si>
  <si>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</si>
  <si>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</si>
  <si>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</si>
  <si>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</si>
  <si>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</si>
  <si>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</si>
  <si>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</si>
  <si>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</si>
  <si>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</si>
  <si>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</si>
  <si>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</si>
  <si>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</si>
  <si>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</si>
  <si>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</si>
  <si>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</si>
  <si>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</si>
  <si>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</si>
  <si>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</si>
  <si>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</si>
  <si>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</si>
  <si>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</si>
  <si>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</si>
  <si>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</si>
  <si>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</si>
  <si>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</si>
  <si>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</si>
  <si>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</si>
  <si>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</si>
  <si>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</si>
  <si>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</si>
  <si>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</si>
  <si>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</si>
  <si>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</si>
  <si>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</si>
  <si>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</si>
  <si>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</si>
  <si>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</si>
  <si>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</si>
  <si>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</si>
  <si>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</si>
  <si>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</si>
  <si>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</si>
  <si>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</si>
  <si>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</si>
  <si>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</si>
  <si>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</si>
  <si>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</si>
  <si>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</si>
  <si>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</si>
  <si>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</si>
  <si>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</si>
  <si>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</si>
  <si>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</si>
  <si>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</si>
  <si>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</si>
  <si>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</si>
  <si>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</si>
  <si>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</si>
  <si>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</si>
  <si>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</si>
  <si>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</si>
  <si>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</si>
  <si>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</si>
  <si>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</si>
  <si>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</si>
  <si>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</si>
  <si>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</si>
  <si>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</si>
  <si>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</si>
  <si>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</si>
  <si>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</si>
  <si>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</si>
  <si>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</si>
  <si>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</si>
  <si>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</si>
  <si>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</si>
  <si>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</si>
  <si>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</si>
  <si>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</si>
  <si>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</si>
  <si>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</si>
  <si>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</si>
  <si>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</si>
  <si>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</si>
  <si>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</si>
  <si>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</si>
  <si>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</si>
  <si>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</si>
  <si>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</si>
  <si>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</si>
  <si>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</si>
  <si>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</si>
  <si>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</si>
  <si>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</si>
  <si>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</si>
  <si>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</si>
  <si>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</si>
  <si>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</si>
  <si>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</si>
  <si>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</si>
  <si>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</si>
  <si>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</si>
  <si>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</si>
  <si>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</si>
  <si>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</si>
  <si>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</si>
  <si>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</si>
  <si>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</si>
  <si>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</si>
  <si>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</si>
  <si>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</si>
  <si>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</si>
  <si>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</si>
  <si>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</si>
  <si>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</si>
  <si>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</si>
  <si>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</si>
  <si>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</si>
  <si>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</si>
  <si>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</si>
  <si>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</si>
  <si>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</si>
  <si>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</si>
  <si>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</si>
  <si>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</si>
  <si>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</si>
  <si>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</si>
  <si>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</si>
  <si>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</si>
  <si>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</si>
  <si>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</si>
  <si>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</si>
  <si>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</si>
  <si>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</si>
  <si>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</si>
  <si>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</si>
  <si>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</si>
  <si>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</si>
  <si>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</si>
  <si>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</si>
  <si>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</si>
  <si>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</si>
  <si>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</si>
  <si>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</si>
  <si>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</si>
  <si>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</si>
  <si>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</si>
  <si>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</si>
  <si>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</si>
  <si>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</si>
  <si>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</si>
  <si>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</si>
  <si>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</si>
  <si>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</si>
  <si>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</si>
  <si>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</si>
  <si>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</si>
  <si>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</si>
  <si>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</si>
  <si>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</si>
  <si>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</si>
  <si>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</si>
  <si>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</si>
  <si>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</si>
  <si>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</si>
  <si>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</si>
  <si>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</si>
  <si>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</si>
  <si>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</si>
  <si>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</si>
  <si>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</si>
  <si>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</si>
  <si>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</si>
  <si>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</si>
  <si>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</si>
  <si>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</si>
  <si>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</si>
  <si>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</si>
  <si>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</si>
  <si>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</si>
  <si>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</si>
  <si>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</si>
  <si>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</si>
  <si>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</si>
  <si>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</si>
  <si>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</si>
  <si>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</si>
  <si>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</si>
  <si>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</si>
  <si>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</si>
  <si>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</si>
  <si>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</si>
  <si>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</si>
  <si>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</si>
  <si>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</si>
  <si>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</si>
  <si>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</si>
  <si>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</si>
  <si>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</si>
  <si>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</si>
  <si>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</si>
  <si>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</si>
  <si>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</si>
  <si>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</si>
  <si>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</si>
  <si>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</si>
  <si>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</si>
  <si>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</si>
  <si>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</si>
  <si>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</si>
  <si>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</si>
  <si>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</si>
  <si>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</si>
  <si>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</si>
  <si>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</si>
  <si>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</si>
  <si>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</si>
  <si>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</si>
  <si>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</si>
  <si>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</si>
  <si>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</si>
  <si>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</si>
  <si>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</si>
  <si>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</si>
  <si>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</si>
  <si>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</si>
  <si>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</si>
  <si>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</si>
  <si>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</si>
  <si>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</si>
  <si>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</si>
  <si>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</si>
  <si>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</si>
  <si>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</si>
  <si>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</si>
  <si>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</si>
  <si>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</si>
  <si>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</si>
  <si>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</si>
  <si>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</si>
  <si>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</si>
  <si>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</si>
  <si>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</si>
  <si>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</si>
  <si>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</si>
  <si>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</si>
  <si>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</si>
  <si>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</si>
  <si>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</si>
  <si>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</si>
  <si>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</si>
  <si>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</si>
  <si>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</si>
  <si>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</si>
  <si>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</si>
  <si>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</si>
  <si>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</si>
  <si>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</si>
  <si>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</si>
  <si>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</si>
  <si>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</si>
  <si>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</si>
  <si>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</si>
  <si>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</si>
  <si>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</si>
  <si>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</si>
  <si>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</si>
  <si>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</si>
  <si>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</si>
  <si>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</si>
  <si>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</si>
  <si>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</si>
  <si>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</si>
  <si>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</si>
  <si>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</si>
  <si>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</si>
  <si>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</si>
  <si>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</si>
  <si>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</si>
  <si>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</si>
  <si>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</si>
  <si>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</si>
  <si>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</si>
  <si>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</si>
  <si>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</si>
  <si>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</si>
  <si>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</si>
  <si>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</si>
  <si>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</si>
  <si>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</si>
  <si>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</si>
  <si>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</si>
  <si>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</si>
  <si>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</si>
  <si>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</si>
  <si>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</si>
  <si>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</si>
  <si>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</si>
  <si>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</si>
  <si>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</si>
  <si>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</si>
  <si>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</si>
  <si>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</si>
  <si>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</si>
  <si>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</si>
  <si>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</si>
  <si>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</si>
  <si>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</si>
  <si>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</si>
  <si>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</si>
  <si>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</si>
  <si>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</si>
  <si>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</si>
  <si>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</si>
  <si>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</si>
  <si>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</si>
  <si>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</si>
  <si>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</si>
  <si>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</si>
  <si>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</si>
  <si>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</si>
  <si>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</si>
  <si>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</si>
  <si>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</si>
  <si>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</si>
  <si>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</si>
  <si>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</si>
  <si>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</si>
  <si>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</si>
  <si>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</si>
  <si>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</si>
  <si>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</si>
  <si>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</si>
  <si>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</si>
  <si>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</si>
  <si>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</si>
  <si>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</si>
  <si>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</si>
  <si>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</si>
  <si>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</si>
  <si>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</si>
  <si>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</si>
  <si>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</si>
  <si>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</si>
  <si>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</si>
  <si>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</si>
  <si>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</si>
  <si>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</si>
  <si>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</si>
  <si>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</si>
  <si>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</si>
  <si>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</si>
  <si>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</si>
  <si>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</si>
  <si>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</si>
  <si>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</si>
  <si>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</si>
  <si>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</si>
  <si>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</si>
  <si>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</si>
  <si>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</si>
  <si>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</si>
  <si>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</si>
  <si>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</si>
  <si>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</si>
  <si>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</si>
  <si>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</si>
  <si>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</si>
  <si>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</si>
  <si>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</si>
  <si>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</si>
  <si>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</si>
  <si>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</si>
  <si>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</si>
  <si>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</si>
  <si>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</si>
  <si>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</si>
  <si>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</si>
  <si>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</si>
  <si>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</si>
  <si>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</si>
  <si>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</si>
  <si>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</si>
  <si>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</si>
  <si>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</si>
  <si>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</si>
  <si>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</si>
  <si>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</si>
  <si>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</si>
  <si>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</si>
  <si>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</si>
  <si>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</si>
  <si>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</si>
  <si>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</si>
  <si>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</si>
  <si>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</si>
  <si>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</si>
  <si>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</si>
  <si>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</si>
  <si>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</si>
  <si>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</si>
  <si>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</si>
  <si>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</si>
  <si>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</si>
  <si>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</si>
  <si>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</si>
  <si>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</si>
  <si>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</si>
  <si>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</si>
  <si>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</si>
  <si>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</si>
  <si>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</si>
  <si>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</si>
  <si>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</si>
  <si>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</si>
  <si>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</si>
  <si>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</si>
  <si>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</si>
  <si>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</si>
  <si>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</si>
  <si>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</si>
  <si>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</si>
  <si>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</si>
  <si>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</si>
  <si>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</si>
  <si>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</si>
  <si>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</si>
  <si>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</si>
  <si>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</si>
  <si>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</si>
  <si>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</si>
  <si>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</si>
  <si>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</si>
  <si>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</si>
  <si>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</si>
  <si>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</si>
  <si>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</si>
  <si>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</si>
  <si>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</si>
  <si>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</si>
  <si>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</si>
  <si>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</si>
  <si>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</si>
  <si>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</si>
  <si>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</si>
  <si>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</si>
  <si>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</si>
  <si>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</si>
  <si>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</si>
  <si>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</si>
  <si>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</si>
  <si>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</si>
  <si>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</si>
  <si>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</si>
  <si>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</si>
  <si>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</si>
  <si>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</si>
  <si>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</si>
  <si>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</si>
  <si>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</si>
  <si>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</si>
  <si>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</si>
  <si>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</si>
  <si>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</si>
  <si>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</si>
  <si>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</si>
  <si>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</si>
  <si>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</si>
  <si>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</si>
  <si>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</si>
  <si>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</si>
  <si>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</si>
  <si>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</si>
  <si>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</si>
  <si>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</si>
  <si>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</si>
  <si>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</si>
  <si>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</si>
  <si>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</si>
  <si>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</si>
  <si>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</si>
  <si>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</si>
  <si>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</si>
  <si>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</si>
  <si>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</si>
  <si>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</si>
  <si>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</si>
  <si>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</si>
  <si>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</si>
  <si>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</si>
  <si>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</si>
  <si>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</si>
  <si>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</si>
  <si>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</si>
  <si>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</si>
  <si>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</si>
  <si>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</si>
  <si>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</si>
  <si>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</si>
  <si>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</si>
  <si>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</si>
  <si>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</si>
  <si>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</si>
  <si>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</si>
  <si>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</si>
  <si>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</si>
  <si>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</si>
  <si>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</si>
  <si>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</si>
  <si>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</si>
  <si>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</si>
  <si>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</si>
  <si>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</si>
  <si>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</si>
  <si>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</si>
  <si>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</si>
  <si>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</si>
  <si>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</si>
  <si>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</si>
  <si>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</si>
  <si>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</si>
  <si>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</si>
  <si>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</si>
  <si>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</si>
  <si>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</si>
  <si>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</si>
  <si>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</si>
  <si>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</si>
  <si>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</si>
  <si>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</si>
  <si>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</si>
  <si>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</si>
  <si>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</si>
  <si>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</si>
  <si>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</si>
  <si>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</si>
  <si>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</si>
  <si>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</si>
  <si>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</si>
  <si>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</si>
  <si>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</si>
  <si>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</si>
  <si>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</si>
  <si>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</si>
  <si>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</si>
  <si>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</si>
  <si>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</si>
  <si>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</si>
  <si>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</si>
  <si>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</si>
  <si>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</si>
  <si>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</si>
  <si>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</si>
  <si>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</si>
  <si>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</si>
  <si>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</si>
  <si>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</si>
  <si>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</si>
  <si>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</si>
  <si>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</si>
  <si>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</si>
  <si>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</si>
  <si>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</si>
  <si>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</si>
  <si>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</si>
  <si>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</si>
  <si>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</si>
  <si>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</si>
  <si>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</si>
  <si>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</si>
  <si>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</si>
  <si>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</si>
  <si>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</si>
  <si>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</si>
  <si>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</si>
  <si>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</si>
  <si>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</si>
  <si>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</si>
  <si>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</si>
  <si>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</si>
  <si>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</si>
  <si>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</si>
  <si>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</si>
  <si>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</si>
  <si>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</si>
  <si>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</si>
  <si>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</si>
  <si>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</si>
  <si>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</si>
  <si>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</si>
  <si>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</si>
  <si>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</si>
  <si>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</si>
  <si>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</si>
  <si>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</si>
  <si>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</si>
  <si>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</si>
  <si>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</si>
  <si>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</si>
  <si>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</si>
  <si>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</si>
  <si>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</si>
  <si>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</si>
  <si>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</si>
  <si>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</si>
  <si>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</si>
  <si>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</si>
  <si>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</si>
  <si>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</si>
  <si>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</si>
  <si>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</si>
  <si>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</si>
  <si>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</si>
  <si>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</si>
  <si>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</si>
  <si>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</si>
  <si>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</si>
  <si>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</si>
  <si>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</si>
  <si>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</si>
  <si>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</si>
  <si>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</si>
  <si>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</si>
  <si>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</si>
  <si>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</si>
  <si>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</si>
  <si>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</si>
  <si>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</si>
  <si>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</si>
  <si>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</si>
  <si>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</si>
  <si>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</si>
  <si>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</si>
  <si>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</si>
  <si>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</si>
  <si>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</si>
  <si>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</si>
  <si>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</si>
  <si>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</si>
  <si>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</si>
  <si>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</si>
  <si>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</si>
  <si>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</si>
  <si>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</si>
  <si>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</si>
  <si>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</si>
  <si>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</si>
  <si>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</si>
  <si>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</si>
  <si>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</si>
  <si>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</si>
  <si>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</si>
  <si>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</si>
  <si>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</si>
  <si>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</si>
  <si>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</si>
  <si>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</si>
  <si>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</si>
  <si>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</si>
  <si>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</si>
  <si>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</si>
  <si>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</si>
  <si>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</si>
  <si>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</si>
  <si>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</si>
  <si>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</si>
  <si>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</si>
  <si>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</si>
  <si>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</si>
  <si>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</si>
  <si>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</si>
  <si>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</si>
  <si>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</si>
  <si>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</si>
  <si>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</si>
  <si>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</si>
  <si>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</si>
  <si>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</si>
  <si>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</si>
  <si>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</si>
  <si>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</si>
  <si>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</si>
  <si>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</si>
  <si>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</si>
  <si>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</si>
  <si>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</si>
  <si>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</si>
  <si>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</si>
  <si>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</si>
  <si>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</si>
  <si>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</si>
  <si>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</si>
  <si>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</si>
  <si>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</si>
  <si>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</si>
  <si>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</si>
  <si>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</si>
  <si>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</si>
  <si>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</si>
  <si>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</si>
  <si>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</si>
  <si>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</si>
  <si>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</si>
  <si>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</si>
  <si>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</si>
  <si>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</si>
  <si>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</si>
  <si>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</si>
  <si>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</si>
  <si>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</si>
  <si>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</si>
  <si>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</si>
  <si>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</si>
  <si>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</si>
  <si>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</si>
  <si>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</si>
  <si>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</si>
  <si>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</si>
  <si>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</si>
  <si>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</si>
  <si>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</si>
  <si>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</si>
  <si>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</si>
  <si>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</si>
  <si>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</si>
  <si>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</si>
  <si>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</si>
  <si>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</si>
  <si>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</si>
  <si>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</si>
  <si>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</si>
  <si>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</si>
  <si>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</si>
  <si>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</si>
  <si>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</si>
  <si>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</si>
  <si>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</si>
  <si>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</si>
  <si>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</si>
  <si>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</si>
  <si>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</si>
  <si>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</si>
  <si>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</si>
  <si>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</si>
  <si>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</si>
  <si>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</si>
  <si>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</si>
  <si>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</si>
  <si>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</si>
  <si>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</si>
  <si>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</si>
  <si>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</si>
  <si>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</si>
  <si>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</si>
  <si>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</si>
  <si>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</si>
  <si>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</si>
  <si>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</si>
  <si>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</si>
  <si>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</si>
  <si>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</si>
  <si>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</si>
  <si>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</si>
  <si>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</si>
  <si>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</si>
  <si>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</si>
  <si>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</si>
  <si>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</si>
  <si>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</si>
  <si>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</si>
  <si>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</si>
  <si>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</si>
  <si>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</si>
  <si>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</si>
  <si>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</si>
  <si>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</si>
  <si>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</si>
  <si>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</si>
  <si>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</si>
  <si>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</si>
  <si>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</si>
  <si>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</si>
  <si>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</si>
  <si>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</si>
  <si>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</si>
  <si>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</si>
  <si>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</si>
  <si>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</si>
  <si>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</si>
  <si>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</si>
  <si>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</si>
  <si>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</si>
  <si>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</si>
  <si>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</si>
  <si>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</si>
  <si>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</si>
  <si>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</si>
  <si>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</si>
  <si>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</si>
  <si>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</si>
  <si>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</si>
  <si>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</si>
  <si>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</si>
  <si>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</si>
  <si>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</si>
  <si>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</si>
  <si>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</si>
  <si>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</si>
  <si>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</si>
  <si>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</si>
  <si>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</si>
  <si>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</si>
  <si>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</si>
  <si>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</si>
  <si>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</si>
  <si>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</si>
  <si>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</si>
  <si>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</si>
  <si>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</si>
  <si>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</si>
  <si>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</si>
  <si>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</si>
  <si>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</si>
  <si>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</si>
  <si>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</si>
  <si>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</si>
  <si>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</si>
  <si>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</si>
  <si>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</si>
  <si>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</si>
  <si>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</si>
  <si>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</si>
  <si>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</si>
  <si>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</si>
  <si>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</si>
  <si>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</si>
  <si>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</si>
  <si>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</si>
  <si>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</si>
  <si>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</si>
  <si>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</si>
  <si>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</si>
  <si>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</si>
  <si>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</si>
  <si>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</si>
  <si>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</si>
  <si>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</si>
  <si>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</si>
  <si>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</si>
  <si>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</si>
  <si>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</si>
  <si>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</si>
  <si>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</si>
  <si>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</si>
  <si>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</si>
  <si>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</si>
  <si>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</si>
  <si>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</si>
  <si>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</si>
  <si>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</si>
  <si>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</si>
  <si>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</si>
  <si>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</si>
  <si>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</si>
  <si>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</si>
  <si>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</si>
  <si>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</si>
  <si>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</si>
  <si>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</si>
  <si>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</si>
  <si>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</si>
  <si>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</si>
  <si>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</si>
  <si>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</si>
  <si>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</si>
  <si>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</si>
  <si>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</si>
  <si>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</si>
  <si>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</si>
  <si>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</si>
  <si>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</si>
  <si>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</si>
  <si>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</si>
  <si>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</si>
  <si>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</si>
  <si>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</si>
  <si>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</si>
  <si>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</si>
  <si>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</si>
  <si>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</si>
  <si>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</si>
  <si>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</si>
  <si>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</si>
  <si>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</si>
  <si>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</si>
  <si>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</si>
  <si>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</si>
  <si>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</si>
  <si>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</si>
  <si>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</si>
  <si>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</si>
  <si>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</si>
  <si>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</si>
  <si>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</si>
  <si>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</si>
  <si>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</si>
  <si>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</si>
  <si>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</si>
  <si>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</si>
  <si>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</si>
  <si>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</si>
  <si>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</si>
  <si>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</si>
  <si>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</si>
  <si>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</si>
  <si>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</si>
  <si>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</si>
  <si>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</si>
  <si>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</si>
  <si>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</si>
  <si>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</si>
  <si>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</si>
  <si>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</si>
  <si>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</si>
  <si>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</si>
  <si>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</si>
  <si>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</si>
  <si>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</si>
  <si>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</si>
  <si>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</si>
  <si>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</si>
  <si>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</si>
  <si>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</si>
  <si>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</si>
  <si>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</si>
  <si>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</si>
  <si>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</si>
  <si>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</si>
  <si>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</si>
  <si>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</si>
  <si>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</si>
  <si>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</si>
  <si>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</si>
  <si>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</si>
  <si>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</si>
  <si>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</si>
  <si>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</si>
  <si>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</si>
  <si>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</si>
  <si>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</si>
  <si>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</si>
  <si>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</si>
  <si>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</si>
  <si>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</si>
  <si>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</si>
  <si>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</si>
  <si>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</si>
  <si>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</si>
  <si>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</si>
  <si>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</si>
  <si>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</si>
  <si>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</si>
  <si>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</si>
  <si>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</si>
  <si>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</si>
  <si>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</si>
  <si>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</si>
  <si>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</si>
  <si>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</si>
  <si>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</si>
  <si>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</si>
  <si>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</si>
  <si>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</si>
  <si>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</si>
  <si>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</si>
  <si>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</si>
  <si>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</si>
  <si>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</si>
  <si>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</si>
  <si>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</si>
  <si>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</si>
  <si>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</si>
  <si>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</si>
  <si>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</si>
  <si>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</si>
  <si>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</si>
  <si>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</si>
  <si>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</si>
  <si>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</si>
  <si>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</si>
  <si>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</si>
  <si>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</si>
  <si>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</si>
  <si>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</si>
  <si>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</si>
  <si>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</si>
  <si>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</si>
  <si>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</si>
  <si>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</si>
  <si>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</si>
  <si>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</si>
  <si>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</si>
  <si>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</si>
  <si>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</si>
  <si>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</si>
  <si>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</si>
  <si>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</si>
  <si>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</si>
  <si>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</si>
  <si>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</si>
  <si>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</si>
  <si>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</si>
  <si>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</si>
  <si>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</si>
  <si>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</si>
  <si>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</si>
  <si>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</si>
  <si>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</si>
  <si>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</si>
  <si>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</si>
  <si>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</si>
  <si>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</si>
  <si>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</si>
  <si>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</si>
  <si>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</si>
  <si>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</si>
  <si>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</si>
  <si>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</si>
  <si>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</si>
  <si>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</si>
  <si>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</si>
  <si>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</si>
  <si>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</si>
  <si>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</si>
  <si>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</si>
  <si>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</si>
  <si>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</si>
  <si>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</si>
  <si>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</si>
  <si>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</si>
  <si>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</si>
  <si>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</si>
  <si>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</si>
  <si>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</si>
  <si>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</si>
  <si>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</si>
  <si>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</si>
  <si>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</si>
  <si>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</si>
  <si>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</si>
  <si>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</si>
  <si>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</si>
  <si>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</si>
  <si>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</si>
  <si>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</si>
  <si>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</si>
  <si>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</si>
  <si>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</si>
  <si>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</si>
  <si>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</si>
  <si>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</si>
  <si>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</si>
  <si>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</si>
  <si>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</si>
  <si>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</si>
  <si>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</si>
  <si>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</si>
  <si>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</si>
  <si>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</si>
  <si>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</si>
  <si>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</si>
  <si>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</si>
  <si>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</si>
  <si>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</si>
  <si>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</si>
  <si>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</si>
  <si>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</si>
  <si>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</si>
  <si>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</si>
  <si>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</si>
  <si>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</si>
  <si>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</si>
  <si>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</si>
  <si>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</si>
  <si>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</si>
  <si>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</si>
  <si>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</si>
  <si>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</si>
  <si>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</si>
  <si>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</si>
  <si>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</si>
  <si>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</si>
  <si>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</si>
  <si>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</si>
  <si>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</si>
  <si>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</si>
  <si>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</si>
  <si>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</si>
  <si>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</si>
  <si>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</si>
  <si>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</si>
  <si>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</si>
  <si>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</si>
  <si>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</si>
  <si>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</si>
  <si>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</si>
  <si>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</si>
  <si>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</si>
  <si>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</si>
  <si>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</si>
  <si>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</si>
  <si>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</si>
  <si>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</si>
  <si>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</si>
  <si>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</si>
  <si>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</si>
  <si>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</si>
  <si>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</si>
  <si>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</si>
  <si>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</si>
  <si>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</si>
  <si>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</si>
  <si>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</si>
  <si>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</si>
  <si>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</si>
  <si>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</si>
  <si>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</si>
  <si>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</si>
  <si>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</si>
  <si>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</si>
  <si>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</si>
  <si>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</si>
  <si>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</si>
  <si>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</si>
  <si>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</si>
  <si>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</si>
  <si>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</si>
  <si>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</si>
  <si>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</si>
  <si>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</si>
  <si>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</si>
  <si>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</si>
  <si>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</si>
  <si>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</si>
  <si>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</si>
  <si>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</si>
  <si>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</si>
  <si>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</si>
  <si>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</si>
  <si>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</si>
  <si>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</si>
  <si>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</si>
  <si>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</si>
  <si>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</si>
  <si>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</si>
  <si>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</si>
  <si>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</si>
  <si>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</si>
  <si>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</si>
  <si>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</si>
  <si>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</si>
  <si>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</si>
  <si>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</si>
  <si>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</si>
  <si>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</si>
  <si>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</si>
  <si>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</si>
  <si>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</si>
  <si>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</si>
  <si>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</si>
  <si>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</si>
  <si>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</si>
  <si>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</si>
  <si>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</si>
  <si>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</si>
  <si>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</si>
  <si>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</si>
  <si>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</si>
  <si>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</si>
  <si>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</si>
  <si>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</si>
  <si>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</si>
  <si>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</si>
  <si>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</si>
  <si>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</si>
  <si>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</si>
  <si>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</si>
  <si>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</si>
  <si>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</si>
  <si>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</si>
  <si>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</si>
  <si>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</si>
  <si>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</si>
  <si>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</si>
  <si>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</si>
  <si>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</si>
  <si>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</si>
  <si>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</si>
  <si>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</si>
  <si>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</si>
  <si>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</si>
  <si>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</si>
  <si>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</si>
  <si>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</si>
  <si>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</si>
  <si>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</si>
  <si>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</si>
  <si>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</si>
  <si>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</si>
  <si>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</si>
  <si>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</si>
  <si>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</si>
  <si>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</si>
  <si>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</si>
  <si>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</si>
  <si>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</si>
  <si>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</si>
  <si>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</si>
  <si>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</si>
  <si>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</si>
  <si>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</si>
  <si>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</si>
  <si>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</si>
  <si>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</si>
  <si>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</si>
  <si>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</si>
  <si>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</si>
  <si>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</si>
  <si>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</si>
  <si>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</si>
  <si>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</si>
  <si>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</si>
  <si>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</si>
  <si>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</si>
  <si>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</si>
  <si>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</si>
  <si>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</si>
  <si>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</si>
  <si>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</si>
  <si>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</si>
  <si>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</si>
  <si>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</si>
  <si>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</si>
  <si>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</si>
  <si>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</si>
  <si>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</si>
  <si>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</si>
  <si>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</si>
  <si>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</si>
  <si>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</si>
  <si>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</si>
  <si>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</si>
  <si>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</si>
  <si>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</si>
  <si>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</si>
  <si>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</si>
  <si>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</si>
  <si>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</si>
  <si>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</si>
  <si>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</si>
  <si>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</si>
  <si>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</si>
  <si>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</si>
  <si>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</si>
  <si>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</si>
  <si>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</si>
  <si>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</si>
  <si>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</si>
  <si>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</si>
  <si>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</si>
  <si>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</si>
  <si>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</si>
  <si>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</si>
  <si>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</si>
  <si>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</si>
  <si>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</si>
  <si>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</si>
  <si>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</si>
  <si>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</si>
  <si>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</si>
  <si>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</si>
  <si>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</si>
  <si>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</si>
  <si>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</si>
  <si>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</si>
  <si>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</si>
  <si>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</si>
  <si>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</si>
  <si>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</si>
  <si>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</si>
  <si>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</si>
  <si>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</si>
  <si>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</si>
  <si>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</si>
  <si>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</si>
  <si>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</si>
  <si>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</si>
  <si>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</si>
  <si>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</si>
  <si>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</si>
  <si>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</si>
  <si>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</si>
  <si>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</si>
  <si>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</si>
  <si>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</si>
  <si>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</si>
  <si>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</si>
  <si>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</si>
  <si>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</si>
  <si>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</si>
  <si>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</si>
  <si>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</si>
  <si>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</si>
  <si>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</si>
  <si>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</si>
  <si>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</si>
  <si>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</si>
  <si>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</si>
  <si>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</si>
  <si>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</si>
  <si>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</si>
  <si>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</si>
  <si>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</si>
  <si>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</si>
  <si>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</si>
  <si>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</si>
  <si>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</si>
  <si>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</si>
  <si>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</si>
  <si>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</si>
  <si>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</si>
  <si>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</si>
  <si>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</si>
  <si>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</si>
  <si>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</si>
  <si>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</si>
  <si>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</si>
  <si>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</si>
  <si>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</si>
  <si>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</si>
  <si>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</si>
  <si>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</si>
  <si>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</si>
  <si>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</si>
  <si>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</si>
  <si>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</si>
  <si>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</si>
  <si>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</si>
  <si>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</si>
  <si>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</si>
  <si>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</si>
  <si>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</si>
  <si>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</si>
  <si>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</si>
  <si>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</si>
  <si>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</si>
  <si>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</si>
  <si>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</si>
  <si>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</si>
  <si>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</si>
  <si>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</si>
  <si>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</si>
  <si>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</si>
  <si>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</si>
  <si>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</si>
  <si>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</si>
  <si>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</si>
  <si>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</si>
  <si>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</si>
  <si>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</si>
  <si>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</si>
  <si>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</si>
  <si>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</si>
  <si>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</si>
  <si>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</si>
  <si>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</si>
  <si>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</si>
  <si>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</si>
  <si>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</si>
  <si>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</si>
  <si>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</si>
  <si>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</si>
  <si>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</si>
  <si>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</si>
  <si>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</si>
  <si>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</si>
  <si>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</si>
  <si>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</si>
  <si>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</si>
  <si>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</si>
  <si>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</si>
  <si>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</si>
  <si>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</si>
  <si>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</si>
  <si>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</si>
  <si>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</si>
  <si>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</si>
  <si>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</si>
  <si>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</si>
  <si>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</si>
  <si>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</si>
  <si>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</si>
  <si>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</si>
  <si>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</si>
  <si>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</si>
  <si>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</si>
  <si>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</si>
  <si>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</si>
  <si>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</si>
  <si>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</si>
  <si>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</si>
  <si>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</si>
  <si>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</si>
  <si>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</si>
  <si>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</si>
  <si>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</si>
  <si>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</si>
  <si>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</si>
  <si>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</si>
  <si>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</si>
  <si>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</si>
  <si>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</si>
  <si>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</si>
  <si>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</si>
  <si>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</si>
  <si>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</si>
  <si>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</si>
  <si>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</si>
  <si>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</si>
  <si>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</si>
  <si>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</si>
  <si>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</si>
  <si>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</si>
  <si>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</si>
  <si>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</si>
  <si>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</si>
  <si>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</si>
  <si>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</si>
  <si>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</si>
  <si>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</si>
  <si>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</si>
  <si>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</si>
  <si>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</si>
  <si>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</si>
  <si>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</si>
  <si>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</si>
  <si>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</si>
  <si>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</si>
  <si>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</si>
  <si>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</si>
  <si>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</si>
  <si>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</si>
  <si>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</si>
  <si>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</si>
  <si>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</si>
  <si>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</si>
  <si>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</si>
  <si>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</si>
  <si>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</si>
  <si>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</si>
  <si>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</si>
  <si>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</si>
  <si>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</si>
  <si>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</si>
  <si>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</si>
  <si>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</si>
  <si>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</si>
  <si>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</si>
  <si>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</si>
  <si>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</si>
  <si>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</si>
  <si>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</si>
  <si>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</si>
  <si>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</si>
  <si>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</si>
  <si>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</si>
  <si>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</si>
  <si>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</si>
  <si>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</si>
  <si>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</si>
  <si>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</si>
  <si>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</si>
  <si>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</si>
  <si>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</si>
  <si>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</si>
  <si>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</si>
  <si>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</si>
  <si>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</si>
  <si>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</si>
  <si>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</si>
  <si>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</si>
  <si>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</si>
  <si>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</si>
  <si>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</si>
  <si>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</si>
  <si>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</si>
  <si>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</si>
  <si>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</si>
  <si>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</si>
  <si>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</si>
  <si>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</si>
  <si>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</si>
  <si>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</si>
  <si>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</si>
  <si>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</si>
  <si>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</si>
  <si>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</si>
  <si>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</si>
  <si>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</si>
  <si>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</si>
  <si>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</si>
  <si>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</si>
  <si>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</si>
  <si>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</si>
  <si>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</si>
  <si>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</si>
  <si>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</si>
  <si>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</si>
  <si>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</si>
  <si>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</si>
  <si>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</si>
  <si>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</si>
  <si>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</si>
  <si>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</si>
  <si>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</si>
  <si>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</si>
  <si>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</si>
  <si>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</si>
  <si>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</si>
  <si>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</si>
  <si>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</si>
  <si>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</si>
  <si>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</si>
  <si>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</si>
  <si>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</si>
  <si>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</si>
  <si>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</si>
  <si>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</si>
  <si>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</si>
  <si>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</si>
  <si>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</si>
  <si>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</si>
  <si>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</si>
  <si>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</si>
  <si>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</si>
  <si>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</si>
  <si>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</si>
  <si>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</si>
  <si>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</si>
  <si>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</si>
  <si>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</si>
  <si>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</si>
  <si>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</si>
  <si>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</si>
  <si>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</si>
  <si>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</si>
  <si>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</si>
  <si>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</si>
  <si>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</si>
  <si>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</si>
  <si>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</si>
  <si>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</si>
  <si>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</si>
  <si>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</si>
  <si>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</si>
  <si>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</si>
  <si>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</si>
  <si>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</si>
  <si>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</si>
  <si>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</si>
  <si>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</si>
  <si>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</si>
  <si>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</si>
  <si>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</si>
  <si>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</si>
  <si>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</si>
  <si>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</si>
  <si>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</si>
  <si>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</si>
  <si>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</si>
  <si>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</si>
  <si>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</si>
  <si>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</si>
  <si>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</si>
  <si>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</si>
  <si>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</si>
  <si>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</si>
  <si>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</si>
  <si>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</si>
  <si>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</si>
  <si>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</si>
  <si>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</si>
  <si>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</si>
  <si>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</si>
  <si>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</si>
  <si>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</si>
  <si>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</si>
  <si>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</si>
  <si>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</si>
  <si>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</si>
  <si>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</si>
  <si>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</si>
  <si>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</si>
  <si>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</si>
  <si>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</si>
  <si>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</si>
  <si>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</si>
  <si>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</si>
  <si>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</si>
  <si>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</si>
  <si>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</si>
  <si>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</si>
  <si>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</si>
  <si>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</si>
  <si>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</si>
  <si>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</si>
  <si>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</si>
  <si>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</si>
  <si>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</si>
  <si>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</si>
  <si>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</si>
  <si>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</si>
  <si>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</si>
  <si>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</si>
  <si>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</si>
  <si>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</si>
  <si>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</si>
  <si>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</si>
  <si>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</si>
  <si>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</si>
  <si>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</si>
  <si>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</si>
  <si>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</si>
  <si>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</si>
  <si>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</si>
  <si>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</si>
  <si>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</si>
  <si>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</si>
  <si>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</si>
  <si>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</si>
  <si>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</si>
  <si>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</si>
  <si>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</si>
  <si>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</si>
  <si>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</si>
  <si>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</si>
  <si>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</si>
  <si>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</si>
  <si>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</si>
  <si>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</si>
  <si>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</si>
  <si>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</si>
  <si>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</si>
  <si>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</si>
  <si>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</si>
  <si>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</si>
  <si>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</si>
  <si>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</si>
  <si>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</si>
  <si>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</si>
  <si>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</si>
  <si>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</si>
  <si>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</si>
  <si>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</si>
  <si>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</si>
  <si>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</si>
  <si>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</si>
  <si>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</si>
  <si>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</si>
  <si>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</si>
  <si>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</si>
  <si>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</si>
  <si>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</si>
  <si>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</si>
  <si>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</si>
  <si>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</si>
  <si>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</si>
  <si>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</si>
  <si>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</si>
  <si>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</si>
  <si>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</si>
  <si>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</si>
  <si>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</si>
  <si>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</si>
  <si>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</si>
  <si>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</si>
  <si>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</si>
  <si>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</si>
  <si>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</si>
  <si>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</si>
  <si>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</si>
  <si>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</si>
  <si>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</si>
  <si>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</si>
  <si>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</si>
  <si>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</si>
  <si>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</si>
  <si>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</si>
  <si>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</si>
  <si>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</si>
  <si>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</si>
  <si>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</si>
  <si>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</si>
  <si>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</si>
  <si>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</si>
  <si>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</si>
  <si>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</si>
  <si>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</si>
  <si>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</si>
  <si>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</si>
  <si>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</si>
  <si>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</si>
  <si>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</si>
  <si>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</si>
  <si>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</si>
  <si>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</si>
  <si>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</si>
  <si>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</si>
  <si>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</si>
  <si>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</si>
  <si>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</si>
  <si>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</si>
  <si>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</si>
  <si>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</si>
  <si>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</si>
  <si>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</si>
  <si>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</si>
  <si>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</si>
  <si>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</si>
  <si>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</si>
  <si>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</si>
  <si>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</si>
  <si>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</si>
  <si>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</si>
  <si>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</si>
  <si>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</si>
  <si>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</si>
  <si>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</si>
  <si>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</si>
  <si>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</si>
  <si>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</si>
  <si>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</si>
  <si>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</si>
  <si>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</si>
  <si>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</si>
  <si>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</si>
  <si>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</si>
  <si>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</si>
  <si>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</si>
  <si>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</si>
  <si>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</si>
  <si>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</si>
  <si>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</si>
  <si>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</si>
  <si>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</si>
  <si>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</si>
  <si>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</si>
  <si>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</si>
  <si>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</si>
  <si>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</si>
  <si>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</si>
  <si>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</si>
  <si>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</si>
  <si>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</si>
  <si>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</si>
  <si>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</si>
  <si>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</si>
  <si>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</si>
  <si>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</si>
  <si>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</si>
  <si>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</si>
  <si>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</si>
  <si>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</si>
  <si>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</si>
  <si>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</si>
  <si>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</si>
  <si>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</si>
  <si>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</si>
  <si>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</si>
  <si>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</si>
  <si>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</si>
  <si>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</si>
  <si>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</si>
  <si>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</si>
  <si>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</si>
  <si>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</si>
  <si>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</si>
  <si>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</si>
  <si>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</si>
  <si>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</si>
  <si>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</si>
  <si>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</si>
  <si>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</si>
  <si>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</si>
  <si>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</si>
  <si>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</si>
  <si>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</si>
  <si>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</si>
  <si>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</si>
  <si>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</si>
  <si>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</si>
  <si>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</si>
  <si>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</si>
  <si>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</si>
  <si>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</si>
  <si>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</si>
  <si>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</si>
  <si>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</si>
  <si>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</si>
  <si>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</si>
  <si>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</si>
  <si>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</si>
  <si>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</si>
  <si>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</si>
  <si>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</si>
  <si>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</si>
  <si>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</si>
  <si>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</si>
  <si>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</si>
  <si>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</si>
  <si>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</si>
  <si>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</si>
  <si>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</si>
  <si>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</si>
  <si>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</si>
  <si>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</si>
  <si>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</si>
  <si>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</si>
  <si>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</si>
  <si>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</si>
  <si>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</si>
  <si>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</si>
  <si>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</si>
  <si>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</si>
  <si>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</si>
  <si>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</si>
  <si>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</si>
  <si>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</si>
  <si>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</si>
  <si>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</si>
  <si>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</si>
  <si>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</si>
  <si>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</si>
  <si>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</si>
  <si>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</si>
  <si>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</si>
  <si>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</si>
  <si>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</si>
  <si>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</si>
  <si>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</si>
  <si>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</si>
  <si>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</si>
  <si>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</si>
  <si>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</si>
  <si>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</si>
  <si>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</si>
  <si>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</si>
  <si>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</si>
  <si>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</si>
  <si>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</si>
  <si>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</si>
  <si>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</si>
  <si>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</si>
  <si>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</si>
  <si>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</si>
  <si>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</si>
  <si>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</si>
  <si>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</si>
  <si>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</si>
  <si>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</si>
  <si>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</si>
  <si>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</si>
  <si>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</si>
  <si>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</si>
  <si>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</si>
  <si>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</si>
  <si>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</si>
  <si>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</si>
  <si>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</si>
  <si>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</si>
  <si>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</si>
  <si>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</si>
  <si>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</si>
  <si>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</si>
  <si>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</si>
  <si>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</si>
  <si>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</si>
  <si>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</si>
  <si>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</si>
  <si>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</si>
  <si>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</si>
  <si>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</si>
  <si>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</si>
  <si>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</si>
  <si>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</si>
  <si>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</si>
  <si>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</si>
  <si>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</si>
  <si>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</si>
  <si>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</si>
  <si>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</si>
  <si>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</si>
  <si>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</si>
  <si>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</si>
  <si>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</si>
  <si>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</si>
  <si>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</si>
  <si>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</si>
  <si>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</si>
  <si>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</si>
  <si>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</si>
  <si>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</si>
  <si>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</si>
  <si>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</si>
  <si>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</si>
  <si>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</si>
  <si>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</si>
  <si>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</si>
  <si>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</si>
  <si>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</si>
  <si>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</si>
  <si>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</si>
  <si>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</si>
  <si>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</si>
  <si>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</si>
  <si>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</si>
  <si>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</si>
  <si>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</si>
  <si>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</si>
  <si>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</si>
  <si>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</si>
  <si>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</si>
  <si>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</si>
  <si>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</si>
  <si>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</si>
  <si>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</si>
  <si>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</si>
  <si>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</si>
  <si>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</si>
  <si>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</si>
  <si>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</si>
  <si>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</si>
  <si>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</si>
  <si>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</si>
  <si>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</si>
  <si>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</si>
  <si>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</si>
  <si>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</si>
  <si>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</si>
  <si>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</si>
  <si>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</si>
  <si>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</si>
  <si>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</si>
  <si>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</si>
  <si>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</si>
  <si>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</si>
  <si>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</si>
  <si>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</si>
  <si>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</si>
  <si>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</si>
  <si>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</si>
  <si>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</si>
  <si>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</si>
  <si>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</si>
  <si>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</si>
  <si>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</si>
  <si>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</si>
  <si>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</si>
  <si>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</si>
  <si>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</si>
  <si>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</si>
  <si>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</si>
  <si>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</si>
  <si>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</si>
  <si>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</si>
  <si>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</si>
  <si>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</si>
  <si>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</si>
  <si>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</si>
  <si>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</si>
  <si>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</si>
  <si>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</si>
  <si>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</si>
  <si>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</si>
  <si>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</si>
  <si>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</si>
  <si>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</si>
  <si>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</si>
  <si>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</si>
  <si>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</si>
  <si>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</si>
  <si>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</si>
  <si>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</si>
  <si>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</si>
  <si>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</si>
  <si>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</si>
  <si>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</si>
  <si>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</si>
  <si>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</si>
  <si>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</si>
  <si>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</si>
  <si>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</si>
  <si>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</si>
  <si>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</si>
  <si>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</si>
  <si>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</si>
  <si>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</si>
  <si>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</si>
  <si>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</si>
  <si>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</si>
  <si>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</si>
  <si>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</si>
  <si>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</si>
  <si>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</si>
  <si>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</si>
  <si>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</si>
  <si>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</si>
  <si>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</si>
  <si>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</si>
  <si>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</si>
  <si>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</si>
  <si>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</si>
  <si>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</si>
  <si>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</si>
  <si>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</si>
  <si>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</si>
  <si>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</si>
  <si>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</si>
  <si>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</si>
  <si>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</si>
  <si>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</si>
  <si>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</si>
  <si>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</si>
  <si>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</si>
  <si>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</si>
  <si>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</si>
  <si>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</si>
  <si>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</si>
  <si>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</si>
  <si>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</si>
  <si>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</si>
  <si>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</si>
  <si>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</si>
  <si>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</si>
  <si>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</si>
  <si>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</si>
  <si>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</si>
  <si>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</si>
  <si>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</si>
  <si>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</si>
  <si>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</si>
  <si>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</si>
  <si>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</si>
  <si>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</si>
  <si>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</si>
  <si>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</si>
  <si>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</si>
  <si>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</si>
  <si>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</si>
  <si>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</si>
  <si>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</si>
  <si>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</si>
  <si>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</si>
  <si>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</si>
  <si>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</si>
  <si>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</si>
  <si>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</si>
  <si>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</si>
  <si>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</si>
  <si>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</si>
  <si>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</si>
  <si>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</si>
  <si>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</si>
  <si>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</si>
  <si>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</si>
  <si>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</si>
  <si>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</si>
  <si>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</si>
  <si>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</si>
  <si>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</si>
  <si>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</si>
  <si>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</si>
  <si>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</si>
  <si>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</si>
  <si>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</si>
  <si>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</si>
  <si>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</si>
  <si>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</si>
  <si>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</si>
  <si>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</si>
  <si>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</si>
  <si>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</si>
  <si>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</si>
  <si>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</si>
  <si>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</si>
  <si>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</si>
  <si>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</si>
  <si>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</si>
  <si>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</si>
  <si>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</si>
  <si>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</si>
  <si>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</si>
  <si>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</si>
  <si>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</si>
  <si>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</si>
  <si>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</si>
  <si>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</si>
  <si>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</si>
  <si>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</si>
  <si>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</si>
  <si>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</si>
  <si>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</si>
  <si>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</si>
  <si>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</si>
  <si>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</si>
  <si>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</si>
  <si>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</si>
  <si>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</si>
  <si>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</si>
  <si>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</si>
  <si>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</si>
  <si>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</si>
  <si>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</si>
  <si>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</si>
  <si>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</si>
  <si>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</si>
  <si>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</si>
  <si>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</si>
  <si>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</si>
  <si>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</si>
  <si>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</si>
  <si>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</si>
  <si>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</si>
  <si>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</si>
  <si>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</si>
  <si>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</si>
  <si>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</si>
  <si>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</si>
  <si>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</si>
  <si>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</si>
  <si>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</si>
  <si>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</si>
  <si>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</si>
  <si>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</si>
  <si>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</si>
  <si>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</si>
  <si>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</si>
  <si>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</si>
  <si>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</si>
  <si>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</si>
  <si>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</si>
  <si>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</si>
  <si>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</si>
  <si>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</si>
  <si>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</si>
  <si>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</si>
  <si>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</si>
  <si>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</si>
  <si>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</si>
  <si>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</si>
  <si>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</si>
  <si>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</si>
  <si>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</si>
  <si>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</si>
  <si>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</si>
  <si>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</si>
  <si>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</si>
  <si>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</si>
  <si>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</si>
  <si>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</si>
  <si>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</si>
  <si>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</si>
  <si>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</si>
  <si>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</si>
  <si>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</si>
  <si>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</si>
  <si>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</si>
  <si>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</si>
  <si>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</si>
  <si>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</si>
  <si>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</si>
  <si>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</si>
  <si>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</si>
  <si>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</si>
  <si>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</si>
  <si>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</si>
  <si>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</si>
  <si>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</si>
  <si>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</si>
  <si>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</si>
  <si>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</si>
  <si>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</si>
  <si>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</si>
  <si>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</si>
  <si>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</si>
  <si>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</si>
  <si>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</si>
  <si>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</si>
  <si>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</si>
  <si>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</si>
  <si>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</si>
  <si>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</si>
  <si>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</si>
  <si>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</si>
  <si>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</si>
  <si>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</si>
  <si>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</si>
  <si>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</si>
  <si>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</si>
  <si>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</si>
  <si>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</si>
  <si>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</si>
  <si>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</si>
  <si>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</si>
  <si>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</si>
  <si>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</si>
  <si>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</si>
  <si>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</si>
  <si>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</si>
  <si>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</si>
  <si>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</si>
  <si>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</si>
  <si>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</si>
  <si>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</si>
  <si>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</si>
  <si>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</si>
  <si>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</si>
  <si>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</si>
  <si>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</si>
  <si>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</si>
  <si>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</si>
  <si>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</si>
  <si>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</si>
  <si>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</si>
  <si>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</si>
  <si>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</si>
  <si>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</si>
  <si>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</si>
  <si>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</si>
  <si>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</si>
  <si>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</si>
  <si>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</si>
  <si>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</si>
  <si>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</si>
  <si>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</si>
  <si>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</si>
  <si>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</si>
  <si>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</si>
  <si>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</si>
  <si>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</si>
  <si>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</si>
  <si>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</si>
  <si>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</si>
  <si>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</si>
  <si>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</si>
  <si>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</si>
  <si>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</si>
  <si>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</si>
  <si>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</si>
  <si>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</si>
  <si>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</si>
  <si>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</si>
  <si>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</si>
  <si>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</si>
  <si>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</si>
  <si>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</si>
  <si>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</si>
  <si>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</si>
  <si>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</si>
  <si>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</si>
  <si>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</si>
  <si>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</si>
  <si>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</si>
  <si>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</si>
  <si>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</si>
  <si>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</si>
  <si>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</si>
  <si>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</si>
  <si>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</si>
  <si>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</si>
  <si>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</si>
  <si>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</si>
  <si>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</si>
  <si>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</si>
  <si>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</si>
  <si>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</si>
  <si>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</si>
  <si>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</si>
  <si>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</si>
  <si>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</si>
  <si>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</si>
  <si>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</si>
  <si>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</si>
  <si>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</si>
  <si>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</si>
  <si>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</si>
  <si>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</si>
  <si>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</si>
  <si>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</si>
  <si>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</si>
  <si>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</si>
  <si>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</si>
  <si>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</si>
  <si>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</si>
  <si>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</si>
  <si>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</si>
  <si>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</si>
  <si>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</si>
  <si>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</si>
  <si>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</si>
  <si>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</si>
  <si>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</si>
  <si>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</si>
  <si>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</si>
  <si>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</si>
  <si>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</si>
  <si>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</si>
  <si>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</si>
  <si>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</si>
  <si>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</si>
  <si>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</si>
  <si>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</si>
  <si>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</si>
  <si>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</si>
  <si>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</si>
  <si>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</si>
  <si>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</si>
  <si>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</si>
  <si>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</si>
  <si>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</si>
  <si>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</si>
  <si>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</si>
  <si>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</si>
  <si>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</si>
  <si>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</si>
  <si>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</si>
  <si>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</si>
  <si>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</si>
  <si>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</si>
  <si>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</si>
  <si>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</si>
  <si>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</si>
  <si>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</si>
  <si>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</si>
  <si>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</si>
  <si>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</si>
  <si>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</si>
  <si>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</si>
  <si>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</si>
  <si>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</si>
  <si>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</si>
  <si>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</si>
  <si>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</si>
  <si>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</si>
  <si>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</si>
  <si>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</si>
  <si>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</si>
  <si>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</si>
  <si>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</si>
  <si>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</si>
  <si>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</si>
  <si>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</si>
  <si>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</si>
  <si>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</si>
  <si>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</si>
  <si>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</si>
  <si>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</si>
  <si>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</si>
  <si>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</si>
  <si>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</si>
  <si>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</si>
  <si>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</si>
  <si>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</si>
  <si>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</si>
  <si>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</si>
  <si>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</si>
  <si>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</si>
  <si>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</si>
  <si>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</si>
  <si>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</si>
  <si>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</si>
  <si>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</si>
  <si>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</si>
  <si>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</si>
  <si>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</si>
  <si>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</si>
  <si>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</si>
  <si>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</si>
  <si>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</si>
  <si>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</si>
  <si>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</si>
  <si>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</si>
  <si>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</si>
  <si>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</si>
  <si>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</si>
  <si>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</si>
  <si>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</si>
  <si>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</si>
  <si>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</si>
  <si>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</si>
  <si>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</si>
  <si>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</si>
  <si>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</si>
  <si>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</si>
  <si>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</si>
  <si>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</si>
  <si>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</si>
  <si>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</si>
  <si>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</si>
  <si>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</si>
  <si>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</si>
  <si>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</si>
  <si>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</si>
  <si>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</si>
  <si>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</si>
  <si>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</si>
  <si>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</si>
  <si>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</si>
  <si>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</si>
  <si>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</si>
  <si>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</si>
  <si>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</si>
  <si>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</si>
  <si>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</si>
  <si>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</si>
  <si>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</si>
  <si>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</si>
  <si>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</si>
  <si>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</si>
  <si>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</si>
  <si>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</si>
  <si>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</si>
  <si>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</si>
  <si>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</si>
  <si>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</si>
  <si>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</si>
  <si>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</si>
  <si>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</si>
  <si>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</si>
  <si>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</si>
  <si>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</si>
  <si>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</si>
  <si>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</si>
  <si>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</si>
  <si>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</si>
  <si>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</si>
  <si>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</si>
  <si>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</si>
  <si>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</si>
  <si>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</si>
  <si>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</si>
  <si>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</si>
  <si>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</si>
  <si>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</si>
  <si>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</si>
  <si>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</si>
  <si>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</si>
  <si>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</si>
  <si>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</si>
  <si>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</si>
  <si>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</si>
  <si>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</si>
  <si>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</si>
  <si>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</si>
  <si>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</si>
  <si>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</si>
  <si>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</si>
  <si>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</si>
  <si>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</si>
  <si>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</si>
  <si>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</si>
  <si>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</si>
  <si>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</si>
  <si>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</si>
  <si>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</si>
  <si>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</si>
  <si>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</si>
  <si>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</si>
  <si>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</si>
  <si>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</si>
  <si>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</si>
  <si>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</si>
  <si>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</si>
  <si>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</si>
  <si>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</si>
  <si>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</si>
  <si>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</si>
  <si>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</si>
  <si>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</si>
  <si>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</si>
  <si>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</si>
  <si>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</si>
  <si>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</si>
  <si>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</si>
  <si>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</si>
  <si>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</si>
  <si>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</si>
  <si>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</si>
  <si>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</si>
  <si>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</si>
  <si>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</si>
  <si>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</si>
  <si>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</si>
  <si>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</si>
  <si>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</si>
  <si>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</si>
  <si>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</si>
  <si>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</si>
  <si>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</si>
  <si>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</si>
  <si>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</si>
  <si>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</si>
  <si>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</si>
  <si>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</si>
  <si>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</si>
  <si>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</si>
  <si>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</si>
  <si>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</si>
  <si>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</si>
  <si>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</si>
  <si>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</si>
  <si>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</si>
  <si>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</si>
  <si>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</si>
  <si>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</si>
  <si>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</si>
  <si>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</si>
  <si>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</si>
  <si>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</si>
  <si>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</si>
  <si>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</si>
  <si>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</si>
  <si>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</si>
  <si>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</si>
  <si>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</si>
  <si>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</si>
  <si>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</si>
  <si>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</si>
  <si>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</si>
  <si>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</si>
  <si>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</si>
  <si>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</si>
  <si>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</si>
  <si>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</si>
  <si>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</si>
  <si>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</si>
  <si>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</si>
  <si>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</si>
  <si>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</si>
  <si>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</si>
  <si>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</si>
  <si>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</si>
  <si>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</si>
  <si>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</si>
  <si>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</si>
  <si>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</si>
  <si>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</si>
  <si>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</si>
  <si>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</si>
  <si>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</si>
  <si>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</si>
  <si>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</si>
  <si>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</si>
  <si>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</si>
  <si>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</si>
  <si>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</si>
  <si>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</si>
  <si>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</si>
  <si>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</si>
  <si>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</si>
  <si>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</si>
  <si>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</si>
  <si>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</si>
  <si>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</si>
  <si>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</si>
  <si>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</si>
  <si>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</si>
  <si>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</si>
  <si>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</si>
  <si>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</si>
  <si>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</si>
  <si>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</si>
  <si>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</si>
  <si>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</si>
  <si>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</si>
  <si>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</si>
  <si>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</si>
  <si>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</si>
  <si>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</si>
  <si>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</si>
  <si>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</si>
  <si>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</si>
  <si>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</si>
  <si>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</si>
  <si>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</si>
  <si>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</si>
  <si>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</si>
  <si>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</si>
  <si>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</si>
  <si>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</si>
  <si>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</si>
  <si>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</si>
  <si>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</si>
  <si>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</si>
  <si>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</si>
  <si>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</si>
  <si>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</si>
  <si>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</si>
  <si>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</si>
  <si>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</si>
  <si>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</si>
  <si>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</si>
  <si>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</si>
  <si>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</si>
  <si>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</si>
  <si>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</si>
  <si>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</si>
  <si>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</si>
  <si>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</si>
  <si>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</si>
  <si>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</si>
  <si>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</si>
  <si>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</si>
  <si>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</si>
  <si>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</si>
  <si>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</si>
  <si>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</si>
  <si>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</si>
  <si>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</si>
  <si>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</si>
  <si>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</si>
  <si>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</si>
  <si>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</si>
  <si>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</si>
  <si>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</si>
  <si>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</si>
  <si>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</si>
  <si>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</si>
  <si>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</si>
  <si>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</si>
  <si>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</si>
  <si>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</si>
  <si>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</si>
  <si>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</si>
  <si>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</si>
  <si>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</si>
  <si>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</si>
  <si>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</si>
  <si>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</si>
  <si>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</si>
  <si>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</si>
  <si>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</si>
  <si>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</si>
  <si>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</si>
  <si>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</si>
  <si>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</si>
  <si>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</si>
  <si>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</si>
  <si>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</si>
  <si>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</si>
  <si>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</si>
  <si>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</si>
  <si>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</si>
  <si>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</si>
  <si>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</si>
  <si>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</si>
  <si>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</si>
  <si>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</si>
  <si>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</si>
  <si>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</si>
  <si>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</si>
  <si>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</si>
  <si>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</si>
  <si>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</si>
  <si>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</si>
  <si>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</si>
  <si>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</si>
  <si>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</si>
  <si>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</si>
  <si>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</si>
  <si>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</si>
  <si>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</si>
  <si>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</si>
  <si>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</si>
  <si>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</si>
  <si>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</si>
  <si>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</si>
  <si>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</si>
  <si>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</si>
  <si>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</si>
  <si>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</si>
  <si>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</si>
  <si>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</si>
  <si>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</si>
  <si>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</si>
  <si>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</si>
  <si>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</si>
  <si>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</si>
  <si>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</si>
  <si>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</si>
  <si>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</si>
  <si>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</si>
  <si>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</si>
  <si>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</si>
  <si>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</si>
  <si>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</si>
  <si>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</si>
  <si>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</si>
  <si>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</si>
  <si>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</si>
  <si>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</si>
  <si>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</si>
  <si>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</si>
  <si>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</si>
  <si>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</si>
  <si>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</si>
  <si>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</si>
  <si>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</si>
  <si>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</si>
  <si>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</si>
  <si>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</si>
  <si>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</si>
  <si>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</si>
  <si>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</si>
  <si>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</si>
  <si>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</si>
  <si>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</si>
  <si>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</si>
  <si>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</si>
  <si>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</si>
  <si>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</si>
  <si>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</si>
  <si>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</si>
  <si>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</si>
  <si>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</si>
  <si>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</si>
  <si>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</si>
  <si>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</si>
  <si>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</si>
  <si>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</si>
  <si>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</si>
  <si>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</si>
  <si>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</si>
  <si>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</si>
  <si>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</si>
  <si>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</si>
  <si>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</si>
  <si>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</si>
  <si>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</si>
  <si>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</si>
  <si>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</si>
  <si>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</si>
  <si>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</si>
  <si>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</si>
  <si>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</si>
  <si>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</si>
  <si>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</si>
  <si>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</si>
  <si>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</si>
  <si>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</si>
  <si>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</si>
  <si>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</si>
  <si>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</si>
  <si>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</si>
  <si>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</si>
  <si>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</si>
  <si>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</si>
  <si>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</si>
  <si>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</si>
  <si>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</si>
  <si>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</si>
  <si>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</si>
  <si>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</si>
  <si>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</si>
  <si>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</si>
  <si>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</si>
  <si>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</si>
  <si>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</si>
  <si>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</si>
  <si>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</si>
  <si>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</si>
  <si>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</si>
  <si>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</si>
  <si>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</si>
  <si>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</si>
  <si>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</si>
  <si>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</si>
  <si>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</si>
  <si>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</si>
  <si>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</si>
  <si>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</si>
  <si>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</si>
  <si>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</si>
  <si>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</si>
  <si>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</si>
  <si>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</si>
  <si>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</si>
  <si>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</si>
  <si>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</si>
  <si>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</si>
  <si>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</si>
  <si>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</si>
  <si>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</si>
  <si>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</si>
  <si>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</si>
  <si>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</si>
  <si>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</si>
  <si>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</si>
  <si>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</si>
  <si>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</si>
  <si>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</si>
  <si>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</si>
  <si>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</si>
  <si>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</si>
  <si>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</si>
  <si>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</si>
  <si>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</si>
  <si>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</si>
  <si>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</si>
  <si>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</si>
  <si>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</si>
  <si>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</si>
  <si>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</si>
  <si>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</si>
  <si>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</si>
  <si>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</si>
  <si>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</si>
  <si>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</si>
  <si>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</si>
  <si>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</si>
  <si>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</si>
  <si>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</si>
  <si>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</si>
  <si>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</si>
  <si>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</si>
  <si>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</si>
  <si>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</si>
  <si>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</si>
  <si>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</si>
  <si>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</si>
  <si>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</si>
  <si>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</si>
  <si>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</si>
  <si>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</si>
  <si>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</si>
  <si>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</si>
  <si>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</si>
  <si>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</si>
  <si>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</si>
  <si>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</si>
  <si>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</si>
  <si>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</si>
  <si>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</si>
  <si>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</si>
  <si>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</si>
  <si>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</si>
  <si>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</si>
  <si>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</si>
  <si>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</si>
  <si>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</si>
  <si>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</si>
  <si>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</si>
  <si>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</si>
  <si>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</si>
  <si>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</si>
  <si>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</si>
  <si>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</si>
  <si>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</si>
  <si>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</si>
  <si>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</si>
  <si>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</si>
  <si>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</si>
  <si>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</si>
  <si>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</si>
  <si>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</si>
  <si>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</si>
  <si>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</si>
  <si>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</si>
  <si>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</si>
  <si>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</si>
  <si>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</si>
  <si>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</si>
  <si>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</si>
  <si>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</si>
  <si>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</si>
  <si>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</si>
  <si>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</si>
  <si>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</si>
  <si>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</si>
  <si>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</si>
  <si>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</si>
  <si>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</si>
  <si>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</si>
  <si>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</si>
  <si>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</si>
  <si>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</si>
  <si>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</si>
  <si>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</si>
  <si>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</si>
  <si>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</si>
  <si>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</si>
  <si>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</si>
  <si>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</si>
  <si>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</si>
  <si>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</si>
  <si>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</si>
  <si>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</si>
  <si>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</si>
  <si>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</si>
  <si>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</si>
  <si>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</si>
  <si>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</si>
  <si>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</si>
  <si>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</si>
  <si>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</si>
  <si>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</si>
  <si>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</si>
  <si>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</si>
  <si>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</si>
  <si>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</si>
  <si>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</si>
  <si>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</si>
  <si>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</si>
  <si>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</si>
  <si>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</si>
  <si>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</si>
  <si>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</si>
  <si>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</si>
  <si>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</si>
  <si>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</si>
  <si>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</si>
  <si>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</si>
  <si>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</si>
  <si>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</si>
  <si>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</si>
  <si>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</si>
  <si>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</si>
  <si>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</si>
  <si>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</si>
  <si>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</si>
  <si>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</si>
  <si>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</si>
  <si>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</si>
  <si>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</si>
  <si>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</si>
  <si>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</si>
  <si>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</si>
  <si>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</si>
  <si>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</si>
  <si>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</si>
  <si>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</si>
  <si>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</si>
  <si>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</si>
  <si>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</si>
  <si>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</si>
  <si>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</si>
  <si>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</si>
  <si>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</si>
  <si>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</si>
  <si>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</si>
  <si>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</si>
  <si>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</si>
  <si>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</si>
  <si>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</si>
  <si>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</si>
  <si>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</si>
  <si>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</si>
  <si>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</si>
  <si>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</si>
  <si>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</si>
  <si>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</si>
  <si>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</si>
  <si>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</si>
  <si>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</si>
  <si>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</si>
  <si>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</si>
  <si>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</si>
  <si>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</si>
  <si>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</si>
  <si>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</si>
  <si>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</si>
  <si>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</si>
  <si>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</si>
  <si>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</si>
  <si>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</si>
  <si>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</si>
  <si>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</si>
  <si>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</si>
  <si>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</si>
  <si>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</si>
  <si>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</si>
  <si>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</si>
  <si>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</si>
  <si>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</si>
  <si>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</si>
  <si>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</si>
  <si>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</si>
  <si>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</si>
  <si>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</si>
  <si>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</si>
  <si>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</si>
  <si>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</si>
  <si>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</si>
  <si>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</si>
  <si>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</si>
  <si>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</si>
  <si>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</si>
  <si>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</si>
  <si>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</si>
  <si>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</si>
  <si>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</si>
  <si>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</si>
  <si>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</si>
  <si>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</si>
  <si>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</si>
  <si>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</si>
  <si>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</si>
  <si>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</si>
  <si>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</si>
  <si>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</si>
  <si>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</si>
  <si>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</si>
  <si>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</si>
  <si>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</si>
  <si>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</si>
  <si>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</si>
  <si>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</si>
  <si>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</si>
  <si>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</si>
  <si>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</si>
  <si>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</si>
  <si>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</si>
  <si>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</si>
  <si>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</si>
  <si>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</si>
  <si>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</si>
  <si>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</si>
  <si>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</si>
  <si>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</si>
  <si>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</si>
  <si>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</si>
  <si>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</si>
  <si>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</si>
  <si>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</si>
  <si>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</si>
  <si>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</si>
  <si>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</si>
  <si>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</si>
  <si>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</si>
  <si>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</si>
  <si>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</si>
  <si>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</si>
  <si>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</si>
  <si>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</si>
  <si>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</si>
  <si>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</si>
  <si>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</si>
  <si>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</si>
  <si>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</si>
  <si>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</si>
  <si>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</si>
  <si>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</si>
  <si>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</si>
  <si>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</si>
  <si>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</si>
  <si>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</si>
  <si>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</si>
  <si>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</si>
  <si>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</si>
  <si>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</si>
  <si>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</si>
  <si>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</si>
  <si>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</si>
  <si>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</si>
  <si>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</si>
  <si>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</si>
  <si>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</si>
  <si>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</si>
  <si>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</si>
  <si>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</si>
  <si>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</si>
  <si>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</si>
  <si>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</si>
  <si>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</si>
  <si>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</si>
  <si>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</si>
  <si>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</si>
  <si>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</si>
  <si>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</si>
  <si>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</si>
  <si>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</si>
  <si>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</si>
  <si>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</si>
  <si>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</si>
  <si>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</si>
  <si>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</si>
  <si>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</si>
  <si>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</si>
  <si>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</si>
  <si>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</si>
  <si>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</si>
  <si>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</si>
  <si>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</si>
  <si>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</si>
  <si>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</si>
  <si>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</si>
  <si>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</si>
  <si>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</si>
  <si>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</si>
  <si>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</si>
  <si>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</si>
  <si>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</si>
  <si>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</si>
  <si>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</si>
  <si>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</si>
  <si>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</si>
  <si>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</si>
  <si>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</si>
  <si>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</si>
  <si>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</si>
  <si>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</si>
  <si>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</si>
  <si>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</si>
  <si>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</si>
  <si>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</si>
  <si>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</si>
  <si>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</si>
  <si>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</si>
  <si>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</si>
  <si>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</si>
  <si>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</si>
  <si>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</si>
  <si>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</si>
  <si>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</si>
  <si>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</si>
  <si>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</si>
  <si>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</si>
  <si>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</si>
  <si>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</si>
  <si>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</si>
  <si>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</si>
  <si>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</si>
  <si>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</si>
  <si>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</si>
  <si>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</si>
  <si>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</si>
  <si>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</si>
  <si>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</si>
  <si>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</si>
  <si>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</si>
  <si>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</si>
  <si>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</si>
  <si>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</si>
  <si>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</si>
  <si>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</si>
  <si>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</si>
  <si>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</si>
  <si>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</si>
  <si>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</si>
  <si>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</si>
  <si>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</si>
  <si>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</si>
  <si>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</si>
  <si>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</si>
  <si>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</si>
  <si>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</si>
  <si>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</si>
  <si>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</si>
  <si>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</si>
  <si>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</si>
  <si>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</si>
  <si>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</si>
  <si>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</si>
  <si>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</si>
  <si>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</si>
  <si>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</si>
  <si>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</si>
  <si>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</si>
  <si>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</si>
  <si>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</si>
  <si>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</si>
  <si>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</si>
  <si>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</si>
  <si>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</si>
  <si>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</si>
  <si>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</si>
  <si>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</si>
  <si>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</si>
  <si>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</si>
  <si>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</si>
  <si>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</si>
  <si>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</si>
  <si>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</si>
  <si>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</si>
  <si>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</si>
  <si>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</si>
  <si>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</si>
  <si>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</si>
  <si>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</si>
  <si>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</si>
  <si>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</si>
  <si>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</si>
  <si>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</si>
  <si>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</si>
  <si>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</si>
  <si>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</si>
  <si>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</si>
  <si>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</si>
  <si>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</si>
  <si>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</si>
  <si>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</si>
  <si>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</si>
  <si>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</si>
  <si>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</si>
  <si>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</si>
  <si>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</si>
  <si>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</si>
  <si>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</si>
  <si>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</si>
  <si>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</si>
  <si>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</si>
  <si>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</si>
  <si>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</si>
  <si>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</si>
  <si>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</si>
  <si>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</si>
  <si>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</si>
  <si>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</si>
  <si>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</si>
  <si>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</si>
  <si>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</si>
  <si>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</si>
  <si>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</si>
  <si>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</si>
  <si>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</si>
  <si>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</si>
  <si>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</si>
  <si>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</si>
  <si>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</si>
  <si>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</si>
  <si>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</si>
  <si>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</si>
  <si>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</si>
  <si>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</si>
  <si>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</si>
  <si>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</si>
  <si>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</si>
  <si>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</si>
  <si>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</si>
  <si>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</si>
  <si>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</si>
  <si>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</si>
  <si>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</si>
  <si>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</si>
  <si>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</si>
  <si>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</si>
  <si>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</si>
  <si>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</si>
  <si>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</si>
  <si>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</si>
  <si>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</si>
  <si>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</si>
  <si>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</si>
  <si>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</si>
  <si>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</si>
  <si>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</si>
  <si>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</si>
  <si>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</si>
  <si>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</si>
  <si>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</si>
  <si>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</si>
  <si>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</si>
  <si>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</si>
  <si>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</si>
  <si>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</si>
  <si>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</si>
  <si>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</si>
  <si>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</si>
  <si>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</si>
  <si>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</si>
  <si>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</si>
  <si>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</si>
  <si>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</si>
  <si>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</si>
  <si>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</si>
  <si>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</si>
  <si>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</si>
  <si>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</si>
  <si>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</si>
  <si>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</si>
  <si>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</si>
  <si>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</si>
  <si>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</si>
  <si>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</si>
  <si>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</si>
  <si>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</si>
  <si>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</si>
  <si>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</si>
  <si>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</si>
  <si>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</si>
  <si>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</si>
  <si>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</si>
  <si>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</si>
  <si>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</si>
  <si>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</si>
  <si>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</si>
  <si>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</si>
  <si>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</si>
  <si>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</si>
  <si>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</si>
  <si>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</si>
  <si>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</si>
  <si>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</si>
  <si>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</si>
  <si>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</si>
  <si>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</si>
  <si>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</si>
  <si>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</si>
  <si>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</si>
  <si>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</si>
  <si>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</si>
  <si>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</si>
  <si>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</si>
  <si>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</si>
  <si>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</si>
  <si>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</si>
  <si>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</si>
  <si>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</si>
  <si>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</si>
  <si>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</si>
  <si>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</si>
  <si>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</si>
  <si>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</si>
  <si>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</si>
  <si>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</si>
  <si>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</si>
  <si>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</si>
  <si>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</si>
  <si>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</si>
  <si>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</si>
  <si>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</si>
  <si>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</si>
  <si>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</si>
  <si>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</si>
  <si>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</si>
  <si>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</si>
  <si>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</si>
  <si>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</si>
  <si>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</si>
  <si>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</si>
  <si>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</si>
  <si>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</si>
  <si>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</si>
  <si>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</si>
  <si>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</si>
  <si>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</si>
  <si>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</si>
  <si>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</si>
  <si>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</si>
  <si>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</si>
  <si>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</si>
  <si>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</si>
  <si>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</si>
  <si>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</si>
  <si>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</si>
  <si>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</si>
  <si>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</si>
  <si>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</si>
  <si>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</si>
  <si>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</si>
  <si>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</si>
  <si>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</si>
  <si>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</si>
  <si>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</si>
  <si>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</si>
  <si>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</si>
  <si>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</si>
  <si>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</si>
  <si>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</si>
  <si>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</si>
  <si>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</si>
  <si>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</si>
  <si>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</si>
  <si>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</si>
  <si>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</si>
  <si>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</si>
  <si>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</si>
  <si>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</si>
  <si>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</si>
  <si>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</si>
  <si>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</si>
  <si>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</si>
  <si>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</si>
  <si>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</si>
  <si>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</si>
  <si>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</si>
  <si>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</si>
  <si>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</si>
  <si>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</si>
  <si>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</si>
  <si>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</si>
  <si>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</si>
  <si>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</si>
  <si>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</si>
  <si>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</si>
  <si>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</si>
  <si>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</si>
  <si>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</si>
  <si>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</si>
  <si>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</si>
  <si>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</si>
  <si>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</si>
  <si>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</si>
  <si>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</si>
  <si>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</si>
  <si>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</si>
  <si>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</si>
  <si>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</si>
  <si>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</si>
  <si>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</si>
  <si>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</si>
  <si>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</si>
  <si>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</si>
  <si>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</si>
  <si>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</si>
  <si>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</si>
  <si>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</si>
  <si>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</si>
  <si>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</si>
  <si>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</si>
  <si>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</si>
  <si>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</si>
  <si>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</si>
  <si>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</si>
  <si>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</si>
  <si>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</si>
  <si>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</si>
  <si>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</si>
  <si>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</si>
  <si>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</si>
  <si>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</si>
  <si>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</si>
  <si>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</si>
  <si>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</si>
  <si>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</si>
  <si>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</si>
  <si>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</si>
  <si>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</si>
  <si>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</si>
  <si>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</si>
  <si>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</si>
  <si>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</si>
  <si>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</si>
  <si>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</si>
  <si>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</si>
  <si>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</si>
  <si>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</si>
  <si>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</si>
  <si>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</si>
  <si>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</si>
  <si>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</si>
  <si>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</si>
  <si>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</si>
  <si>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</si>
  <si>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</si>
  <si>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</si>
  <si>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</si>
  <si>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</si>
  <si>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</si>
  <si>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</si>
  <si>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</si>
  <si>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</si>
  <si>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</si>
  <si>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</si>
  <si>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</si>
  <si>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</si>
  <si>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</si>
  <si>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</si>
  <si>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</si>
  <si>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</si>
  <si>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</si>
  <si>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</si>
  <si>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</si>
  <si>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</si>
  <si>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</si>
  <si>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</si>
  <si>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</si>
  <si>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</si>
  <si>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</si>
  <si>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</si>
  <si>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</si>
  <si>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</si>
  <si>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</si>
  <si>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</si>
  <si>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</si>
  <si>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</si>
  <si>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</si>
  <si>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</si>
  <si>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</si>
  <si>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</si>
  <si>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</si>
  <si>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</si>
  <si>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</si>
  <si>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</si>
  <si>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</si>
  <si>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</si>
  <si>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</si>
  <si>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</si>
  <si>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</si>
  <si>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</si>
  <si>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</si>
  <si>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</si>
  <si>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</si>
  <si>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</si>
  <si>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</si>
  <si>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</si>
  <si>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</si>
  <si>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</si>
  <si>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</si>
  <si>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</si>
  <si>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</si>
  <si>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</si>
  <si>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</si>
  <si>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</si>
  <si>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</si>
  <si>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</si>
  <si>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</si>
  <si>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</si>
  <si>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</si>
  <si>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</si>
  <si>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</si>
  <si>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</si>
  <si>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</si>
  <si>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</si>
  <si>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</si>
  <si>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</si>
  <si>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</si>
  <si>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</si>
  <si>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</si>
  <si>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</si>
  <si>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</si>
  <si>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</si>
  <si>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</si>
  <si>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</si>
  <si>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</si>
  <si>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</si>
  <si>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</si>
  <si>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</si>
  <si>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</si>
  <si>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</si>
  <si>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</si>
  <si>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</si>
  <si>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</si>
  <si>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</si>
  <si>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</si>
  <si>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</si>
  <si>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</si>
  <si>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</si>
  <si>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</si>
  <si>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</si>
  <si>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</si>
  <si>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</si>
  <si>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</si>
  <si>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</si>
  <si>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</si>
  <si>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</si>
  <si>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</si>
  <si>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</si>
  <si>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</si>
  <si>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</si>
  <si>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</si>
  <si>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</si>
  <si>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</si>
  <si>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</si>
  <si>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</si>
  <si>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</si>
  <si>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</si>
  <si>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</si>
  <si>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</si>
  <si>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</si>
  <si>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</si>
  <si>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</si>
  <si>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</si>
  <si>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</si>
  <si>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</si>
  <si>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</si>
  <si>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</si>
  <si>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</si>
  <si>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</si>
  <si>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</si>
  <si>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</si>
  <si>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</si>
  <si>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</si>
  <si>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</si>
  <si>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</si>
  <si>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</si>
  <si>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</si>
  <si>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</si>
  <si>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</si>
  <si>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</si>
  <si>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</si>
  <si>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</si>
  <si>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</si>
  <si>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</si>
  <si>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</si>
  <si>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</si>
  <si>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</si>
  <si>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</si>
  <si>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</si>
  <si>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</si>
  <si>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</si>
  <si>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</si>
  <si>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</si>
  <si>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</si>
  <si>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</si>
  <si>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</si>
  <si>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</si>
  <si>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</si>
  <si>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</si>
  <si>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</si>
  <si>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</si>
  <si>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</si>
  <si>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</si>
  <si>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</si>
  <si>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</si>
  <si>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</si>
  <si>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</si>
  <si>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</si>
  <si>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</si>
  <si>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</si>
  <si>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</si>
  <si>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</si>
  <si>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</si>
  <si>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</si>
  <si>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</si>
  <si>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</si>
  <si>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</si>
  <si>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</si>
  <si>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</si>
  <si>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</si>
  <si>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</si>
  <si>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</si>
  <si>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</si>
  <si>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</si>
  <si>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</si>
  <si>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</si>
  <si>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</si>
  <si>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</si>
  <si>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</si>
  <si>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</si>
  <si>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</si>
  <si>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</si>
  <si>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</si>
  <si>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</si>
  <si>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</si>
  <si>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</si>
  <si>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</si>
  <si>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</si>
  <si>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</si>
  <si>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</si>
  <si>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</si>
  <si>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</si>
  <si>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</si>
  <si>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</si>
  <si>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</si>
  <si>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</si>
  <si>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</si>
  <si>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</si>
  <si>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</si>
  <si>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</si>
  <si>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</si>
  <si>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</si>
  <si>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</si>
  <si>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</si>
  <si>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</si>
  <si>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</si>
  <si>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</si>
  <si>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</si>
  <si>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</si>
  <si>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</si>
  <si>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</si>
  <si>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</si>
  <si>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</si>
  <si>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</si>
  <si>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</si>
  <si>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</si>
  <si>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</si>
  <si>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</si>
  <si>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</si>
  <si>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</si>
  <si>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</si>
  <si>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</si>
  <si>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</si>
  <si>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</si>
  <si>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</si>
  <si>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</si>
  <si>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</si>
  <si>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</si>
  <si>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</si>
  <si>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</si>
  <si>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</si>
  <si>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</si>
  <si>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</si>
  <si>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</si>
  <si>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</si>
  <si>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</si>
  <si>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</si>
  <si>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</si>
  <si>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</si>
  <si>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</si>
  <si>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</si>
  <si>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</si>
  <si>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</si>
  <si>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</si>
  <si>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</si>
  <si>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</si>
  <si>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</si>
  <si>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</si>
  <si>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</si>
  <si>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</si>
  <si>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</si>
  <si>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</si>
  <si>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</si>
  <si>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</si>
  <si>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</si>
  <si>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</si>
  <si>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</si>
  <si>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</si>
  <si>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</si>
  <si>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</si>
  <si>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</si>
  <si>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</si>
  <si>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</si>
  <si>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</si>
  <si>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</si>
  <si>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</si>
  <si>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</si>
  <si>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</si>
  <si>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</si>
  <si>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</si>
  <si>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</si>
  <si>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</si>
  <si>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</si>
  <si>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</si>
  <si>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</si>
  <si>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</si>
  <si>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</si>
  <si>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</si>
  <si>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</si>
  <si>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</si>
  <si>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</si>
  <si>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</si>
  <si>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</si>
  <si>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</si>
  <si>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</si>
  <si>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</si>
  <si>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</si>
  <si>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</si>
  <si>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</si>
  <si>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</si>
  <si>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</si>
  <si>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</si>
  <si>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</si>
  <si>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</si>
  <si>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</si>
  <si>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</si>
  <si>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</si>
  <si>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</si>
  <si>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</si>
  <si>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</si>
  <si>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</si>
  <si>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</si>
  <si>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</si>
  <si>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</si>
  <si>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</si>
  <si>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</si>
  <si>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</si>
  <si>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</si>
  <si>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</si>
  <si>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</si>
  <si>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</si>
  <si>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</si>
  <si>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</si>
  <si>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</si>
  <si>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</si>
  <si>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</si>
  <si>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</si>
  <si>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</si>
  <si>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</si>
  <si>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</si>
  <si>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</si>
  <si>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</si>
  <si>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</si>
  <si>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</si>
  <si>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</si>
  <si>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</si>
  <si>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</si>
  <si>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</si>
  <si>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</si>
  <si>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</si>
  <si>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</si>
  <si>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</si>
  <si>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</si>
  <si>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</si>
  <si>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</si>
  <si>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</si>
  <si>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</si>
  <si>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</si>
  <si>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</si>
  <si>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</si>
  <si>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</si>
  <si>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</si>
  <si>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</si>
  <si>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</si>
  <si>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</si>
  <si>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</si>
  <si>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</si>
  <si>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</si>
  <si>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</si>
  <si>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</si>
  <si>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</si>
  <si>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</si>
  <si>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</si>
  <si>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</si>
  <si>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</si>
  <si>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</si>
  <si>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</si>
  <si>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</si>
  <si>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</si>
  <si>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</si>
  <si>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</si>
  <si>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</si>
  <si>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</si>
  <si>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</si>
  <si>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</si>
  <si>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</si>
  <si>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</si>
  <si>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</si>
  <si>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</si>
  <si>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</si>
  <si>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</si>
  <si>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</si>
  <si>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</si>
  <si>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</si>
  <si>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</si>
  <si>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</si>
  <si>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</si>
  <si>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</si>
  <si>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</si>
  <si>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</si>
  <si>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</si>
  <si>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</si>
  <si>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</si>
  <si>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</si>
  <si>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</si>
  <si>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</si>
  <si>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</si>
  <si>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</si>
  <si>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</si>
  <si>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</si>
  <si>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</si>
  <si>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</si>
  <si>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</si>
  <si>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</si>
  <si>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</si>
  <si>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</si>
  <si>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</si>
  <si>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</si>
  <si>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</si>
  <si>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</si>
  <si>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</si>
  <si>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</si>
  <si>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</si>
  <si>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</si>
  <si>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</si>
  <si>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</si>
  <si>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</si>
  <si>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</si>
  <si>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</si>
  <si>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</si>
  <si>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</si>
  <si>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</si>
  <si>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</si>
  <si>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</si>
  <si>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</si>
  <si>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</si>
  <si>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</si>
  <si>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</si>
  <si>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</si>
  <si>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</si>
  <si>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</si>
  <si>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</si>
  <si>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</si>
  <si>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</si>
  <si>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</si>
  <si>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</si>
  <si>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</si>
  <si>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</si>
  <si>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</si>
  <si>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</si>
  <si>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</si>
  <si>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</si>
  <si>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</si>
  <si>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</si>
  <si>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</si>
  <si>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</si>
  <si>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</si>
  <si>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</si>
  <si>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</si>
  <si>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</si>
  <si>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</si>
  <si>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</si>
  <si>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</si>
  <si>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</si>
  <si>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</si>
  <si>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</si>
  <si>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</si>
  <si>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</si>
  <si>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</si>
  <si>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</si>
  <si>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</si>
  <si>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</si>
  <si>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</si>
  <si>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</si>
  <si>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</si>
  <si>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</si>
  <si>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</si>
  <si>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</si>
  <si>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</si>
  <si>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</si>
  <si>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</si>
  <si>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</si>
  <si>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</si>
  <si>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</si>
  <si>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</si>
  <si>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</si>
  <si>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</si>
  <si>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</si>
  <si>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</si>
  <si>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</si>
  <si>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</si>
  <si>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</si>
  <si>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</si>
  <si>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</si>
  <si>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</si>
  <si>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</si>
  <si>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</si>
  <si>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</si>
  <si>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</si>
  <si>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</si>
  <si>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</si>
  <si>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</si>
  <si>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</si>
  <si>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</si>
  <si>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</si>
  <si>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</si>
  <si>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</si>
  <si>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</si>
  <si>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</si>
  <si>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</si>
  <si>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</si>
  <si>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</si>
  <si>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</si>
  <si>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</si>
  <si>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</si>
  <si>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</si>
  <si>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</si>
  <si>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</si>
  <si>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</si>
  <si>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</si>
  <si>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</si>
  <si>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</si>
  <si>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</si>
  <si>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</si>
  <si>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</si>
  <si>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</si>
  <si>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</si>
  <si>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</si>
  <si>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</si>
  <si>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</si>
  <si>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</si>
  <si>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</si>
  <si>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</si>
  <si>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</si>
  <si>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</si>
  <si>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</si>
  <si>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</si>
  <si>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</si>
  <si>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</si>
  <si>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</si>
  <si>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</si>
  <si>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</si>
  <si>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</si>
  <si>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</si>
  <si>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</si>
  <si>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</si>
  <si>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</si>
  <si>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</si>
  <si>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</si>
  <si>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</si>
  <si>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</si>
  <si>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</si>
  <si>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</si>
  <si>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</si>
  <si>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</si>
  <si>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</si>
  <si>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</si>
  <si>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</si>
  <si>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</si>
  <si>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</si>
  <si>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</si>
  <si>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</si>
  <si>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</si>
  <si>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</si>
  <si>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</si>
  <si>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</si>
  <si>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</si>
  <si>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</si>
  <si>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</si>
  <si>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</si>
  <si>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</si>
  <si>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</si>
  <si>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</si>
  <si>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</si>
  <si>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</si>
  <si>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</si>
  <si>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</si>
  <si>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</si>
  <si>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</si>
  <si>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</si>
  <si>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</si>
  <si>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</si>
  <si>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</si>
  <si>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</si>
  <si>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</si>
  <si>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</si>
  <si>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</si>
  <si>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</si>
  <si>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</si>
  <si>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</si>
  <si>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</si>
  <si>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</si>
  <si>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</si>
  <si>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</si>
  <si>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</si>
  <si>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</si>
  <si>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</si>
  <si>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</si>
  <si>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</si>
  <si>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</si>
  <si>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</si>
  <si>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</si>
  <si>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</si>
  <si>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</si>
  <si>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</si>
  <si>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</si>
  <si>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</si>
  <si>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</si>
  <si>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</si>
  <si>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</si>
  <si>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</si>
  <si>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</si>
  <si>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</si>
  <si>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</si>
  <si>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</si>
  <si>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</si>
  <si>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</si>
  <si>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</si>
  <si>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</si>
  <si>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</si>
  <si>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</si>
  <si>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</si>
  <si>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</si>
  <si>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</si>
  <si>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</si>
  <si>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</si>
  <si>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</si>
  <si>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</si>
  <si>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</si>
  <si>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</si>
  <si>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</si>
  <si>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</si>
  <si>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</si>
  <si>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</si>
  <si>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</si>
  <si>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</si>
  <si>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</si>
  <si>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</si>
  <si>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</si>
  <si>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</si>
  <si>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</si>
  <si>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</si>
  <si>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</si>
  <si>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</si>
  <si>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</si>
  <si>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</si>
  <si>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</si>
  <si>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</si>
  <si>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</si>
  <si>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</si>
  <si>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</si>
  <si>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</si>
  <si>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</si>
  <si>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</si>
  <si>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</si>
  <si>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</si>
  <si>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</si>
  <si>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</si>
  <si>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</si>
  <si>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</si>
  <si>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</si>
  <si>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</si>
  <si>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</si>
  <si>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</si>
  <si>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</si>
  <si>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</si>
  <si>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</si>
  <si>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</si>
  <si>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</si>
  <si>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</si>
  <si>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</si>
  <si>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</si>
  <si>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</si>
  <si>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</si>
  <si>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</si>
  <si>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</si>
  <si>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</si>
  <si>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</si>
  <si>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</si>
  <si>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</si>
  <si>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</si>
  <si>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</si>
  <si>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</si>
  <si>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</si>
  <si>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</si>
  <si>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</si>
  <si>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</si>
  <si>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</si>
  <si>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</si>
  <si>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</si>
  <si>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</si>
  <si>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</si>
  <si>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</si>
  <si>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</si>
  <si>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</si>
  <si>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</si>
  <si>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</si>
  <si>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</si>
  <si>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</si>
  <si>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</si>
  <si>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</si>
  <si>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</si>
  <si>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</si>
  <si>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</si>
  <si>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</si>
  <si>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</si>
  <si>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</si>
  <si>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</si>
  <si>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</si>
  <si>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</si>
  <si>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</si>
  <si>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</si>
  <si>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</si>
  <si>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</si>
  <si>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</si>
  <si>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</si>
  <si>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</si>
  <si>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</si>
  <si>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</si>
  <si>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</si>
  <si>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</si>
  <si>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</si>
  <si>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</si>
  <si>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</si>
  <si>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</si>
  <si>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</si>
  <si>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</si>
  <si>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</si>
  <si>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</si>
  <si>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</si>
  <si>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</si>
  <si>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</si>
  <si>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</si>
  <si>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</si>
  <si>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</si>
  <si>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</si>
  <si>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</si>
  <si>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</si>
  <si>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</si>
  <si>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</si>
  <si>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</si>
  <si>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</si>
  <si>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</si>
  <si>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</si>
  <si>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</si>
  <si>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</si>
  <si>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</si>
  <si>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</si>
  <si>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</si>
  <si>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</si>
  <si>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</si>
  <si>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</si>
  <si>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</si>
  <si>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</si>
  <si>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</si>
  <si>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</si>
  <si>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</si>
  <si>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</si>
  <si>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</si>
  <si>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</si>
  <si>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</si>
  <si>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</si>
  <si>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</si>
  <si>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</si>
  <si>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</si>
  <si>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</si>
  <si>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</si>
  <si>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</si>
  <si>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</si>
  <si>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</si>
  <si>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</si>
  <si>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</si>
  <si>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</si>
  <si>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</si>
  <si>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</si>
  <si>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</si>
  <si>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</si>
  <si>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</si>
  <si>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</si>
  <si>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</si>
  <si>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</si>
  <si>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</si>
  <si>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</si>
  <si>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</si>
  <si>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</si>
  <si>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</si>
  <si>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</si>
  <si>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</si>
  <si>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</si>
  <si>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</si>
  <si>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</si>
  <si>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</si>
  <si>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</si>
  <si>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</si>
  <si>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</si>
  <si>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</si>
  <si>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</si>
  <si>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</si>
  <si>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</si>
  <si>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</si>
  <si>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</si>
  <si>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</si>
  <si>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</si>
  <si>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</si>
  <si>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</si>
  <si>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</si>
  <si>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</si>
  <si>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</si>
  <si>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</si>
  <si>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</si>
  <si>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</si>
  <si>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</si>
  <si>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</si>
  <si>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</si>
  <si>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</si>
  <si>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</si>
  <si>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</si>
  <si>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</si>
  <si>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</si>
  <si>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</si>
  <si>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</si>
  <si>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</si>
  <si>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</si>
  <si>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</si>
  <si>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</si>
  <si>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</si>
  <si>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</si>
  <si>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</si>
  <si>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</si>
  <si>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</si>
  <si>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</si>
  <si>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</si>
  <si>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</si>
  <si>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</si>
  <si>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</si>
  <si>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</si>
  <si>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</si>
  <si>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</si>
  <si>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</si>
  <si>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</si>
  <si>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</si>
  <si>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</si>
  <si>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</si>
  <si>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</si>
  <si>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</si>
  <si>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</si>
  <si>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</si>
  <si>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</si>
  <si>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</si>
  <si>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</si>
  <si>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</si>
  <si>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</si>
  <si>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</si>
  <si>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</si>
  <si>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</si>
  <si>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</si>
  <si>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</si>
  <si>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</si>
  <si>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</si>
  <si>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</si>
  <si>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</si>
  <si>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</si>
  <si>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</si>
  <si>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</si>
  <si>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</si>
  <si>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</si>
  <si>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</si>
  <si>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</si>
  <si>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</si>
  <si>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</si>
  <si>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</si>
  <si>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</si>
  <si>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</si>
  <si>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</si>
  <si>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</si>
  <si>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</si>
  <si>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</si>
  <si>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</si>
  <si>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</si>
  <si>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</si>
  <si>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</si>
  <si>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</si>
  <si>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</si>
  <si>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</si>
  <si>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</si>
  <si>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</si>
  <si>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</si>
  <si>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</si>
  <si>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</si>
  <si>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</si>
  <si>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</si>
  <si>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</si>
  <si>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</si>
  <si>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</si>
  <si>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</si>
  <si>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</si>
  <si>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</si>
  <si>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</si>
  <si>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</si>
  <si>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</si>
  <si>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</si>
  <si>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</si>
  <si>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</si>
  <si>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</si>
  <si>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</si>
  <si>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</si>
  <si>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</si>
  <si>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</si>
  <si>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</si>
  <si>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</si>
  <si>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</si>
  <si>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</si>
  <si>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</si>
  <si>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</si>
  <si>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</si>
  <si>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</si>
  <si>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</si>
  <si>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</si>
  <si>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</si>
  <si>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</si>
  <si>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</si>
  <si>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</si>
  <si>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</si>
  <si>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</si>
  <si>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</si>
  <si>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</si>
  <si>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</si>
  <si>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</si>
  <si>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</si>
  <si>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</si>
  <si>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</si>
  <si>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</si>
  <si>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</si>
  <si>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</si>
  <si>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</si>
  <si>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</si>
  <si>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</si>
  <si>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</si>
  <si>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</si>
  <si>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</si>
  <si>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</si>
  <si>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</si>
  <si>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</si>
  <si>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</si>
  <si>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</si>
  <si>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</si>
  <si>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</si>
  <si>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</si>
  <si>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</si>
  <si>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</si>
  <si>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</si>
  <si>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</si>
  <si>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</si>
  <si>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</si>
  <si>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</si>
  <si>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</si>
  <si>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</si>
  <si>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</si>
  <si>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</si>
  <si>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</si>
  <si>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</si>
  <si>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</si>
  <si>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</si>
  <si>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</si>
  <si>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</si>
  <si>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</si>
  <si>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</si>
  <si>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</si>
  <si>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</si>
  <si>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</si>
  <si>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</si>
  <si>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</si>
  <si>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</si>
  <si>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</si>
  <si>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</si>
  <si>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</si>
  <si>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</si>
  <si>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</si>
  <si>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</si>
  <si>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</si>
  <si>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</si>
  <si>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</si>
  <si>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</si>
  <si>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</si>
  <si>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</si>
  <si>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</si>
  <si>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</si>
  <si>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</si>
  <si>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</si>
  <si>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</si>
  <si>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</si>
  <si>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</si>
  <si>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</si>
  <si>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</si>
  <si>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</si>
  <si>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</si>
  <si>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</si>
  <si>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</si>
  <si>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</si>
  <si>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</si>
  <si>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</si>
  <si>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</si>
  <si>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</si>
  <si>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</si>
  <si>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</si>
  <si>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</si>
  <si>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</si>
  <si>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</si>
  <si>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</si>
  <si>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</si>
  <si>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</si>
  <si>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</si>
  <si>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</si>
  <si>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</si>
  <si>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</si>
  <si>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</si>
  <si>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</si>
  <si>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</si>
  <si>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</si>
  <si>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</si>
  <si>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</si>
  <si>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</si>
  <si>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</si>
  <si>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</si>
  <si>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</si>
  <si>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</si>
  <si>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</si>
  <si>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</si>
  <si>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</si>
  <si>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</si>
  <si>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</si>
  <si>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</si>
  <si>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</si>
  <si>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</si>
  <si>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</si>
  <si>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</si>
  <si>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</si>
  <si>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</si>
  <si>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</si>
  <si>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</si>
  <si>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</si>
  <si>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</si>
  <si>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</si>
  <si>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</si>
  <si>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</si>
  <si>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</si>
  <si>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</si>
  <si>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</si>
  <si>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</si>
  <si>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</si>
  <si>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</si>
  <si>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</si>
  <si>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</si>
  <si>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</si>
  <si>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</si>
  <si>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</si>
  <si>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</si>
  <si>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</si>
  <si>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</si>
  <si>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</si>
  <si>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</si>
  <si>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</si>
  <si>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</si>
  <si>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</si>
  <si>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</si>
  <si>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</si>
  <si>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</si>
  <si>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</si>
  <si>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</si>
  <si>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</si>
  <si>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</si>
  <si>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</si>
  <si>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</si>
  <si>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</si>
  <si>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</si>
  <si>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</si>
  <si>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</si>
  <si>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</si>
  <si>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</si>
  <si>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</si>
  <si>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</si>
  <si>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</si>
  <si>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</si>
  <si>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</si>
  <si>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</si>
  <si>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</si>
  <si>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</si>
  <si>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</si>
  <si>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</si>
  <si>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</si>
  <si>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</si>
  <si>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</si>
  <si>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</si>
  <si>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</si>
  <si>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</si>
  <si>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</si>
  <si>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</si>
  <si>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</si>
  <si>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</si>
  <si>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</si>
  <si>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</si>
  <si>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</si>
  <si>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</si>
  <si>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</si>
  <si>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</si>
  <si>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</si>
  <si>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</si>
  <si>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</si>
  <si>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</si>
  <si>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</si>
  <si>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</si>
  <si>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</si>
  <si>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</si>
  <si>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</si>
  <si>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</si>
  <si>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</si>
  <si>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</si>
  <si>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</si>
  <si>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</si>
  <si>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</si>
  <si>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</si>
  <si>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</si>
  <si>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</si>
  <si>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</si>
  <si>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</si>
  <si>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</si>
  <si>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</si>
  <si>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</si>
  <si>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</si>
  <si>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</si>
  <si>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</si>
  <si>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</si>
  <si>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</si>
  <si>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</si>
  <si>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</si>
  <si>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</si>
  <si>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</si>
  <si>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</si>
  <si>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</si>
  <si>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</si>
  <si>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</si>
  <si>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</si>
  <si>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</si>
  <si>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</si>
  <si>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</si>
  <si>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</si>
  <si>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</si>
  <si>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</si>
  <si>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</si>
  <si>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</si>
  <si>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</si>
  <si>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</si>
  <si>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</si>
  <si>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</si>
  <si>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</si>
  <si>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</si>
  <si>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</si>
  <si>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</si>
  <si>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</si>
  <si>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</si>
  <si>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</si>
  <si>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</si>
  <si>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</si>
  <si>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</si>
  <si>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</si>
  <si>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</si>
  <si>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</si>
  <si>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</si>
  <si>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</si>
  <si>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</si>
  <si>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</si>
  <si>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</si>
  <si>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</si>
  <si>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</si>
  <si>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</si>
  <si>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</si>
  <si>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</si>
  <si>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</si>
  <si>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</si>
  <si>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</si>
  <si>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</si>
  <si>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</si>
  <si>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</si>
  <si>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</si>
  <si>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</si>
  <si>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</si>
  <si>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</si>
  <si>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</si>
  <si>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</si>
  <si>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</si>
  <si>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</si>
  <si>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</si>
  <si>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</si>
  <si>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</si>
  <si>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</si>
  <si>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</si>
  <si>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</si>
  <si>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</si>
  <si>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</si>
  <si>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</si>
  <si>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</si>
  <si>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</si>
  <si>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</si>
  <si>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</si>
  <si>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</si>
  <si>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</si>
  <si>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</si>
  <si>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</si>
  <si>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</si>
  <si>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</si>
  <si>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</si>
  <si>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</si>
  <si>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</si>
  <si>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</si>
  <si>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</si>
  <si>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</si>
  <si>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</si>
  <si>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</si>
  <si>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</si>
  <si>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</si>
  <si>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</si>
  <si>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</si>
  <si>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</si>
  <si>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</si>
  <si>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</si>
  <si>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</si>
  <si>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</si>
  <si>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</si>
  <si>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</si>
  <si>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</si>
  <si>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</si>
  <si>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</si>
  <si>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</si>
  <si>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</si>
  <si>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</si>
  <si>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</si>
  <si>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</si>
  <si>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</si>
  <si>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</si>
  <si>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</si>
  <si>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</si>
  <si>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</si>
  <si>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</si>
  <si>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</si>
  <si>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</si>
  <si>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</si>
  <si>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</si>
  <si>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</si>
  <si>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</si>
  <si>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</si>
  <si>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</si>
  <si>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</si>
  <si>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</si>
  <si>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</si>
  <si>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</si>
  <si>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</si>
  <si>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</si>
  <si>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</si>
  <si>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</si>
  <si>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</si>
  <si>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</si>
  <si>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</si>
  <si>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</si>
  <si>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</si>
  <si>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</si>
  <si>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</si>
  <si>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</si>
  <si>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</si>
  <si>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</si>
  <si>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</si>
  <si>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</si>
  <si>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</si>
  <si>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</si>
  <si>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</si>
  <si>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</si>
  <si>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</si>
  <si>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</si>
  <si>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</si>
  <si>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</si>
  <si>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</si>
  <si>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</si>
  <si>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</si>
  <si>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</si>
  <si>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</si>
  <si>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</si>
  <si>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</si>
  <si>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</si>
  <si>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</si>
  <si>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</si>
  <si>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</si>
  <si>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</si>
  <si>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</si>
  <si>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</si>
  <si>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</si>
  <si>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</si>
  <si>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</si>
  <si>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</si>
  <si>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</si>
  <si>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</si>
  <si>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</si>
  <si>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</si>
  <si>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</si>
  <si>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</si>
  <si>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</si>
  <si>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</si>
  <si>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</si>
  <si>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</si>
  <si>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</si>
  <si>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</si>
  <si>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</si>
  <si>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</si>
  <si>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</si>
  <si>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</si>
  <si>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</si>
  <si>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</si>
  <si>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</si>
  <si>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</si>
  <si>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</si>
  <si>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</si>
  <si>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</si>
  <si>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</si>
  <si>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</si>
  <si>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</si>
  <si>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</si>
  <si>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</si>
  <si>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</si>
  <si>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</si>
  <si>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</si>
  <si>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</si>
  <si>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</si>
  <si>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</si>
  <si>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</si>
  <si>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</si>
  <si>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</si>
  <si>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</si>
  <si>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</si>
  <si>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</si>
  <si>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</si>
  <si>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</si>
  <si>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</si>
  <si>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</si>
  <si>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</si>
  <si>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</si>
  <si>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</si>
  <si>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</si>
  <si>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</si>
  <si>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</si>
  <si>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</si>
  <si>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</si>
  <si>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</si>
  <si>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</si>
  <si>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</si>
  <si>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</si>
  <si>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</si>
  <si>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</si>
  <si>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</si>
  <si>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</si>
  <si>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</si>
  <si>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</si>
  <si>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</si>
  <si>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</si>
  <si>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</si>
  <si>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</si>
  <si>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</si>
  <si>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</si>
  <si>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</si>
  <si>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</si>
  <si>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</si>
  <si>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</si>
  <si>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</si>
  <si>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</si>
  <si>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</si>
  <si>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</si>
  <si>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</si>
  <si>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</si>
  <si>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</si>
  <si>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</si>
  <si>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</si>
  <si>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</si>
  <si>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</si>
  <si>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</si>
  <si>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</si>
  <si>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</si>
  <si>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</si>
  <si>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</si>
  <si>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</si>
  <si>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</si>
  <si>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</si>
  <si>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</si>
  <si>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</si>
  <si>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</si>
  <si>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</si>
  <si>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</si>
  <si>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</si>
  <si>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</si>
  <si>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</si>
  <si>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</si>
  <si>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</si>
  <si>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</si>
  <si>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</si>
  <si>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</si>
  <si>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</si>
  <si>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</si>
  <si>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</si>
  <si>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</si>
  <si>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</si>
  <si>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</si>
  <si>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</si>
  <si>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</si>
  <si>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</si>
  <si>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</si>
  <si>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</si>
  <si>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</si>
  <si>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</si>
  <si>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</si>
  <si>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</si>
  <si>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</si>
  <si>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</si>
  <si>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</si>
  <si>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</si>
  <si>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</si>
  <si>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</si>
  <si>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</si>
  <si>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</si>
  <si>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</si>
  <si>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</si>
  <si>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</si>
  <si>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</si>
  <si>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</si>
  <si>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</si>
  <si>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</si>
  <si>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</si>
  <si>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</si>
  <si>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</si>
  <si>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</si>
  <si>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</si>
  <si>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</si>
  <si>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</si>
  <si>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</si>
  <si>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</si>
  <si>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</si>
  <si>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</si>
  <si>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</si>
  <si>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</si>
  <si>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</si>
  <si>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</si>
  <si>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</si>
  <si>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</si>
  <si>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</si>
  <si>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</si>
  <si>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</si>
  <si>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</si>
  <si>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</si>
  <si>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</si>
  <si>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</si>
  <si>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</si>
  <si>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</si>
  <si>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</si>
  <si>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</si>
  <si>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</si>
  <si>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</si>
  <si>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</si>
  <si>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</si>
  <si>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</si>
  <si>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</si>
  <si>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</si>
  <si>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</si>
  <si>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</si>
  <si>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</si>
  <si>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</si>
  <si>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</si>
  <si>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</si>
  <si>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</si>
  <si>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</si>
  <si>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</si>
  <si>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</si>
  <si>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</si>
  <si>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</si>
  <si>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</si>
  <si>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</si>
  <si>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</si>
  <si>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</si>
  <si>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</si>
  <si>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</si>
  <si>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</si>
  <si>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</si>
  <si>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</si>
  <si>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</si>
  <si>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</si>
  <si>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</si>
  <si>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</si>
  <si>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</si>
  <si>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</si>
  <si>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</si>
  <si>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</si>
  <si>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</si>
  <si>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</si>
  <si>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</si>
  <si>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</si>
  <si>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</si>
  <si>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</si>
  <si>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</si>
  <si>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</si>
  <si>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</si>
  <si>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</si>
  <si>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</si>
  <si>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</si>
  <si>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</si>
  <si>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</si>
  <si>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</si>
  <si>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</si>
  <si>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</si>
  <si>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</si>
  <si>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</si>
  <si>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</si>
  <si>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</si>
  <si>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</si>
  <si>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</si>
  <si>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</si>
  <si>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</si>
  <si>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</si>
  <si>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</si>
  <si>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</si>
  <si>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</si>
  <si>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</si>
  <si>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</si>
  <si>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</si>
  <si>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</si>
  <si>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</si>
  <si>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</si>
  <si>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</si>
  <si>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</si>
  <si>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</si>
  <si>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</si>
  <si>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</si>
  <si>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</si>
  <si>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</si>
  <si>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</si>
  <si>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</si>
  <si>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</si>
  <si>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</si>
  <si>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</si>
  <si>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</si>
  <si>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</si>
  <si>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</si>
  <si>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</si>
  <si>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</si>
  <si>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</si>
  <si>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</si>
  <si>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</si>
  <si>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</si>
  <si>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</si>
  <si>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</si>
  <si>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</si>
  <si>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</si>
  <si>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</si>
  <si>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</si>
  <si>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</si>
  <si>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</si>
  <si>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</si>
  <si>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</si>
  <si>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</si>
  <si>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</si>
  <si>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</si>
  <si>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</si>
  <si>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</si>
  <si>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</si>
  <si>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</si>
  <si>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</si>
  <si>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</si>
  <si>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</si>
  <si>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</si>
  <si>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</si>
  <si>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</si>
  <si>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</si>
  <si>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</si>
  <si>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</si>
  <si>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</si>
  <si>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</si>
  <si>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</si>
  <si>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</si>
  <si>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</si>
  <si>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</si>
  <si>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</si>
  <si>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</si>
  <si>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</si>
  <si>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</si>
  <si>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</si>
  <si>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</si>
  <si>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</si>
  <si>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</si>
  <si>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</si>
  <si>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</si>
  <si>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</si>
  <si>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</si>
  <si>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</si>
  <si>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</si>
  <si>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</si>
  <si>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</si>
  <si>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</si>
  <si>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</si>
  <si>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</si>
  <si>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</si>
  <si>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</si>
  <si>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</si>
  <si>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</si>
  <si>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</si>
  <si>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</si>
  <si>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</si>
  <si>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</si>
  <si>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</si>
  <si>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</si>
  <si>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</si>
  <si>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</si>
  <si>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</si>
  <si>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</si>
  <si>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</si>
  <si>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</si>
  <si>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</si>
  <si>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</si>
  <si>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</si>
  <si>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</si>
  <si>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</si>
  <si>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</si>
  <si>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</si>
  <si>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</si>
  <si>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</si>
  <si>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</si>
  <si>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</si>
  <si>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</si>
  <si>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</si>
  <si>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</si>
  <si>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</si>
  <si>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</si>
  <si>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</si>
  <si>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</si>
  <si>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</si>
  <si>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</si>
  <si>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</si>
  <si>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</si>
  <si>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</si>
  <si>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</si>
  <si>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</si>
  <si>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</si>
  <si>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</si>
  <si>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</si>
  <si>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</si>
  <si>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</si>
  <si>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</si>
  <si>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</si>
  <si>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</si>
  <si>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</si>
  <si>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</si>
  <si>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</si>
  <si>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</si>
  <si>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</si>
  <si>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</si>
  <si>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</si>
  <si>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</si>
  <si>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</si>
  <si>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</si>
  <si>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</si>
  <si>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</si>
  <si>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</si>
  <si>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</si>
  <si>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</si>
  <si>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</si>
  <si>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</si>
  <si>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</si>
  <si>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</si>
  <si>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</si>
  <si>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</si>
  <si>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</si>
  <si>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</si>
  <si>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</si>
  <si>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</si>
  <si>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</si>
  <si>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</si>
  <si>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</si>
  <si>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</si>
  <si>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</si>
  <si>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</si>
  <si>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</si>
  <si>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</si>
  <si>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</si>
  <si>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</si>
  <si>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</si>
  <si>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</si>
  <si>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</si>
  <si>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</si>
  <si>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</si>
  <si>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</si>
  <si>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</si>
  <si>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</si>
  <si>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</si>
  <si>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</si>
  <si>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</si>
  <si>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</si>
  <si>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</si>
  <si>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</si>
  <si>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</si>
  <si>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</si>
  <si>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</si>
  <si>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</si>
  <si>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</si>
  <si>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</si>
  <si>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</si>
  <si>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</si>
  <si>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</si>
  <si>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</si>
  <si>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</si>
  <si>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</si>
  <si>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</si>
  <si>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</si>
  <si>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</si>
  <si>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</si>
  <si>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</si>
  <si>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</si>
  <si>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</si>
  <si>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</si>
  <si>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</si>
  <si>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</si>
  <si>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</si>
  <si>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</si>
  <si>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</si>
  <si>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</si>
  <si>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</si>
  <si>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</si>
  <si>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</si>
  <si>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</si>
  <si>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</si>
  <si>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</si>
  <si>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</si>
  <si>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</si>
  <si>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</si>
  <si>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</si>
  <si>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</si>
  <si>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</si>
  <si>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</si>
  <si>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</si>
  <si>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</si>
  <si>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</si>
  <si>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</si>
  <si>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</si>
  <si>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</si>
  <si>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</si>
  <si>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</si>
  <si>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</si>
  <si>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</si>
  <si>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</si>
  <si>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</si>
  <si>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</si>
  <si>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</si>
  <si>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</si>
  <si>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</si>
  <si>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</si>
  <si>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</si>
  <si>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</si>
  <si>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</si>
  <si>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</si>
  <si>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</si>
  <si>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</si>
  <si>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</si>
  <si>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</si>
  <si>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</si>
  <si>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</si>
  <si>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</si>
  <si>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</si>
  <si>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</si>
  <si>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</si>
  <si>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</si>
  <si>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</si>
  <si>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</si>
  <si>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</si>
  <si>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</si>
  <si>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</si>
  <si>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</si>
  <si>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</si>
  <si>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</si>
  <si>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</si>
  <si>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</si>
  <si>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</si>
  <si>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</si>
  <si>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</si>
  <si>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</si>
  <si>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</si>
  <si>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</si>
  <si>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</si>
  <si>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</si>
  <si>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</si>
  <si>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</si>
  <si>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</si>
  <si>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</si>
  <si>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</si>
  <si>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</si>
  <si>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</si>
  <si>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</si>
  <si>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</si>
  <si>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</si>
  <si>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</si>
  <si>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</si>
  <si>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</si>
  <si>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</si>
  <si>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</si>
  <si>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</si>
  <si>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</si>
  <si>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</si>
  <si>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</si>
  <si>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</si>
  <si>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</si>
  <si>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</si>
  <si>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</si>
  <si>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</si>
  <si>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</si>
  <si>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</si>
  <si>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</si>
  <si>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</si>
  <si>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</si>
  <si>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</si>
  <si>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</si>
  <si>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</si>
  <si>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</si>
  <si>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</si>
  <si>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</si>
  <si>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</si>
  <si>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</si>
  <si>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</si>
  <si>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</si>
  <si>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</si>
  <si>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</si>
  <si>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</si>
  <si>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</si>
  <si>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</si>
  <si>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</si>
  <si>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</si>
  <si>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</si>
  <si>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</si>
  <si>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</si>
  <si>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</si>
  <si>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</si>
  <si>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</si>
  <si>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</si>
  <si>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</si>
  <si>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</si>
  <si>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</si>
  <si>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</si>
  <si>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</si>
  <si>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</si>
  <si>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</si>
  <si>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</si>
  <si>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</si>
  <si>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</si>
  <si>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</si>
  <si>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</si>
  <si>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</si>
  <si>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</si>
  <si>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</si>
  <si>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</si>
  <si>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</si>
  <si>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</si>
  <si>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</si>
  <si>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</si>
  <si>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</si>
  <si>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</si>
  <si>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</si>
  <si>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</si>
  <si>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</si>
  <si>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</si>
  <si>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</si>
  <si>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</si>
  <si>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</si>
  <si>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</si>
  <si>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</si>
  <si>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</si>
  <si>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</si>
  <si>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</si>
  <si>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</si>
  <si>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</si>
  <si>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</si>
  <si>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</si>
  <si>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</si>
  <si>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</si>
  <si>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</si>
  <si>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</si>
  <si>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</si>
  <si>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</si>
  <si>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</si>
  <si>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</si>
  <si>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</si>
  <si>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</si>
  <si>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</si>
  <si>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</si>
  <si>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</si>
  <si>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</si>
  <si>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</si>
  <si>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</si>
  <si>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</si>
  <si>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</si>
  <si>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</si>
  <si>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</si>
  <si>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</si>
  <si>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</si>
  <si>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</si>
  <si>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</si>
  <si>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</si>
  <si>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</si>
  <si>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</si>
  <si>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</si>
  <si>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</si>
  <si>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</si>
  <si>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</si>
  <si>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</si>
  <si>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</si>
  <si>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</si>
  <si>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</si>
  <si>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</si>
  <si>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</si>
  <si>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</si>
  <si>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</si>
  <si>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</si>
  <si>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</si>
  <si>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</si>
  <si>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</si>
  <si>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</si>
  <si>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</si>
  <si>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</si>
  <si>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</si>
  <si>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</si>
  <si>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</si>
  <si>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</si>
  <si>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</si>
  <si>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</si>
  <si>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</si>
  <si>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</si>
  <si>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</si>
  <si>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</si>
  <si>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</si>
  <si>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</si>
  <si>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</si>
  <si>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</si>
  <si>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</si>
  <si>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</si>
  <si>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</si>
  <si>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</si>
  <si>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</si>
  <si>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</si>
  <si>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</si>
  <si>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</si>
  <si>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</si>
  <si>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</si>
  <si>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</si>
  <si>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</si>
  <si>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</si>
  <si>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</si>
  <si>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</si>
  <si>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</si>
  <si>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</si>
  <si>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</si>
  <si>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</si>
  <si>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</si>
  <si>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</si>
  <si>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</si>
  <si>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</si>
  <si>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</si>
  <si>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</si>
  <si>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</si>
  <si>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</si>
  <si>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</si>
  <si>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</si>
  <si>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</si>
  <si>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</si>
  <si>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</si>
  <si>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</si>
  <si>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</si>
  <si>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</si>
  <si>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</si>
  <si>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</si>
  <si>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</si>
  <si>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</si>
  <si>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</si>
  <si>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</si>
  <si>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</si>
  <si>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</si>
  <si>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</si>
  <si>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</si>
  <si>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</si>
  <si>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</si>
  <si>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</si>
  <si>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</si>
  <si>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</si>
  <si>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</si>
  <si>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</si>
  <si>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</si>
  <si>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</si>
  <si>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</si>
  <si>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</si>
  <si>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</si>
  <si>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</si>
  <si>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</si>
  <si>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</si>
  <si>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</si>
  <si>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</si>
  <si>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</si>
  <si>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</si>
  <si>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</si>
  <si>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</si>
  <si>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</si>
  <si>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</si>
  <si>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</si>
  <si>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</si>
  <si>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</si>
  <si>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</si>
  <si>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</si>
  <si>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</si>
  <si>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</si>
  <si>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</si>
  <si>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</si>
  <si>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</si>
  <si>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</si>
  <si>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</si>
  <si>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</si>
  <si>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</si>
  <si>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</si>
  <si>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</si>
  <si>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</si>
  <si>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</si>
  <si>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</si>
  <si>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</si>
  <si>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</si>
  <si>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</si>
  <si>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</si>
  <si>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</si>
  <si>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</si>
  <si>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</si>
  <si>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</si>
  <si>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</si>
  <si>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</si>
  <si>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</si>
  <si>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</si>
  <si>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</si>
  <si>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</si>
  <si>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</si>
  <si>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</si>
  <si>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</si>
  <si>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</si>
  <si>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</si>
  <si>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</si>
  <si>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</si>
  <si>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</si>
  <si>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</si>
  <si>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</si>
  <si>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</si>
  <si>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</si>
  <si>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</si>
  <si>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</si>
  <si>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</si>
  <si>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</si>
  <si>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</si>
  <si>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</si>
  <si>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</si>
  <si>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</si>
  <si>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</si>
  <si>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</si>
  <si>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</si>
  <si>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</si>
  <si>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</si>
  <si>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</si>
  <si>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</si>
  <si>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</si>
  <si>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</si>
  <si>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</si>
  <si>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</si>
  <si>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</si>
  <si>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</si>
  <si>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</si>
  <si>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</si>
  <si>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</si>
  <si>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</si>
  <si>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</si>
  <si>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</si>
  <si>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</si>
  <si>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</si>
  <si>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</si>
  <si>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</si>
  <si>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</si>
  <si>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</si>
  <si>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</si>
  <si>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</si>
  <si>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</si>
  <si>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</si>
  <si>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</si>
  <si>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</si>
  <si>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</si>
  <si>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</si>
  <si>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</si>
  <si>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</si>
  <si>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</si>
  <si>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</si>
  <si>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</si>
  <si>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</si>
  <si>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</si>
  <si>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</si>
  <si>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</si>
  <si>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</si>
  <si>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</si>
  <si>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</si>
  <si>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</si>
  <si>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</si>
  <si>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</si>
  <si>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</si>
  <si>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</si>
  <si>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</si>
  <si>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</si>
  <si>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</si>
  <si>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</si>
  <si>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</si>
  <si>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</si>
  <si>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</si>
  <si>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</si>
  <si>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</si>
  <si>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</si>
  <si>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</si>
  <si>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</si>
  <si>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</si>
  <si>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</si>
  <si>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</si>
  <si>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</si>
  <si>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</si>
  <si>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</si>
  <si>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</si>
  <si>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</si>
  <si>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</si>
  <si>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</si>
  <si>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</si>
  <si>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</si>
  <si>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</si>
  <si>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</si>
  <si>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</si>
  <si>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</si>
  <si>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</si>
  <si>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</si>
  <si>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</si>
  <si>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</si>
  <si>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</si>
  <si>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</si>
  <si>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</si>
  <si>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</si>
  <si>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</si>
  <si>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</si>
  <si>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</si>
  <si>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</si>
  <si>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</si>
  <si>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</si>
  <si>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</si>
  <si>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</si>
  <si>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</si>
  <si>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</si>
  <si>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</si>
  <si>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</si>
  <si>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</si>
  <si>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</si>
  <si>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</si>
  <si>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</si>
  <si>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</si>
  <si>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</si>
  <si>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</si>
  <si>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</si>
  <si>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</si>
  <si>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</si>
  <si>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</si>
  <si>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</si>
  <si>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</si>
  <si>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</si>
  <si>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</si>
  <si>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</si>
  <si>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</si>
  <si>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</si>
  <si>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</si>
  <si>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</si>
  <si>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</si>
  <si>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</si>
  <si>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</si>
  <si>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</si>
  <si>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</si>
  <si>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</si>
  <si>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</si>
  <si>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</si>
  <si>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</si>
  <si>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</si>
  <si>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</si>
  <si>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</si>
  <si>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</si>
  <si>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</si>
  <si>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</si>
  <si>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</si>
  <si>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</si>
  <si>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</si>
  <si>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</si>
  <si>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</si>
  <si>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</si>
  <si>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</si>
  <si>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</si>
  <si>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</si>
  <si>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</si>
  <si>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</si>
  <si>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</si>
  <si>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</si>
  <si>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</si>
  <si>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</si>
  <si>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</si>
  <si>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</si>
  <si>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</si>
  <si>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</si>
  <si>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</si>
  <si>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</si>
  <si>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</si>
  <si>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</si>
  <si>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</si>
  <si>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</si>
  <si>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</si>
  <si>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</si>
  <si>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</si>
  <si>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</si>
  <si>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</si>
  <si>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</si>
  <si>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</si>
  <si>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</si>
  <si>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</si>
  <si>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</si>
  <si>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</si>
  <si>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</si>
  <si>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</si>
  <si>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</si>
  <si>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</si>
  <si>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</si>
  <si>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</si>
  <si>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</si>
  <si>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</si>
  <si>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</si>
  <si>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</si>
  <si>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</si>
  <si>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</si>
  <si>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</si>
  <si>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</si>
  <si>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</si>
  <si>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</si>
  <si>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</si>
  <si>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</si>
  <si>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</si>
  <si>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</si>
  <si>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</si>
  <si>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</si>
  <si>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</si>
  <si>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</si>
  <si>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</si>
  <si>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</si>
  <si>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</si>
  <si>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</si>
  <si>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</si>
  <si>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</si>
  <si>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</si>
  <si>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</si>
  <si>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</si>
  <si>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</si>
  <si>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</si>
  <si>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</si>
  <si>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</si>
  <si>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</si>
  <si>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</si>
  <si>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</si>
  <si>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</si>
  <si>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</si>
  <si>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</si>
  <si>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</si>
  <si>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</si>
  <si>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</si>
  <si>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</si>
  <si>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</si>
  <si>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</si>
  <si>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</si>
  <si>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</si>
  <si>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</si>
  <si>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</si>
  <si>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</si>
  <si>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</si>
  <si>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</si>
  <si>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</si>
  <si>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</si>
  <si>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</si>
  <si>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</si>
  <si>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</si>
  <si>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</si>
  <si>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</si>
  <si>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</si>
  <si>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</si>
  <si>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</si>
  <si>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</si>
  <si>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</si>
  <si>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</si>
  <si>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</si>
  <si>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</si>
  <si>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</si>
  <si>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</si>
  <si>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</si>
  <si>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</si>
  <si>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</si>
  <si>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</si>
  <si>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</si>
  <si>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</si>
  <si>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</si>
  <si>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</si>
  <si>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</si>
  <si>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</si>
  <si>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</si>
  <si>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</si>
  <si>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</si>
  <si>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</si>
  <si>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</si>
  <si>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</si>
  <si>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</si>
  <si>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</si>
  <si>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</si>
  <si>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</si>
  <si>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</si>
  <si>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</si>
  <si>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</si>
  <si>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</si>
  <si>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</si>
  <si>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</si>
  <si>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</si>
  <si>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</si>
  <si>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</si>
  <si>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</si>
  <si>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</si>
  <si>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</si>
  <si>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</si>
  <si>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</si>
  <si>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</si>
  <si>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</si>
  <si>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</si>
  <si>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</si>
  <si>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</si>
  <si>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</si>
  <si>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</si>
  <si>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</si>
  <si>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</si>
  <si>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</si>
  <si>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</si>
  <si>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</si>
  <si>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</si>
  <si>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</si>
  <si>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</si>
  <si>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</si>
  <si>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</si>
  <si>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</si>
  <si>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</si>
  <si>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</si>
  <si>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</si>
  <si>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</si>
  <si>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</si>
  <si>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</si>
  <si>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</si>
  <si>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</si>
  <si>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</si>
  <si>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</si>
  <si>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</si>
  <si>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</si>
  <si>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</si>
  <si>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</si>
  <si>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</si>
  <si>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</si>
  <si>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</si>
  <si>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</si>
  <si>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</si>
  <si>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</si>
  <si>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</si>
  <si>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</si>
  <si>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</si>
  <si>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</si>
  <si>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</si>
  <si>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</si>
  <si>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</si>
  <si>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</si>
  <si>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</si>
  <si>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</si>
  <si>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</si>
  <si>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</si>
  <si>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</si>
  <si>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</si>
  <si>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</si>
  <si>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</si>
  <si>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</si>
  <si>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</si>
  <si>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</si>
  <si>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</si>
  <si>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</si>
  <si>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</si>
  <si>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</si>
  <si>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</si>
  <si>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</si>
  <si>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</si>
  <si>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</si>
  <si>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</si>
  <si>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</si>
  <si>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</si>
  <si>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</si>
  <si>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</si>
  <si>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</si>
  <si>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</si>
  <si>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</si>
  <si>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</si>
  <si>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</si>
  <si>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</si>
  <si>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</si>
  <si>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</si>
  <si>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</si>
  <si>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</si>
  <si>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</si>
  <si>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</si>
  <si>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</si>
  <si>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</si>
  <si>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</si>
  <si>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</si>
  <si>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</si>
  <si>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</si>
  <si>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</si>
  <si>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</si>
  <si>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</si>
  <si>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</si>
  <si>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</si>
  <si>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</si>
  <si>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</si>
  <si>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</si>
  <si>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</si>
  <si>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</si>
  <si>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</si>
  <si>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</si>
  <si>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</si>
  <si>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</si>
  <si>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</si>
  <si>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</si>
  <si>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</si>
  <si>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</si>
  <si>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</si>
  <si>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</si>
  <si>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</si>
  <si>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</si>
  <si>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</si>
  <si>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</si>
  <si>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</si>
  <si>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</si>
  <si>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</si>
  <si>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</si>
  <si>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</si>
  <si>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</si>
  <si>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</si>
  <si>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</si>
  <si>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</si>
  <si>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</si>
  <si>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</si>
  <si>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</si>
  <si>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</si>
  <si>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</si>
  <si>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</si>
  <si>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</si>
  <si>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</si>
  <si>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</si>
  <si>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</si>
  <si>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</si>
  <si>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</si>
  <si>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</si>
  <si>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</si>
  <si>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</si>
  <si>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</si>
  <si>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</si>
  <si>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</si>
  <si>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</si>
  <si>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</si>
  <si>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</si>
  <si>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</si>
  <si>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</si>
  <si>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</si>
  <si>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</si>
  <si>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</si>
  <si>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</si>
  <si>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</si>
  <si>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</si>
  <si>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</si>
  <si>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</si>
  <si>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</si>
  <si>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</si>
  <si>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</si>
  <si>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</si>
  <si>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</si>
  <si>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</si>
  <si>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</si>
  <si>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</si>
  <si>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</si>
  <si>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</si>
  <si>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</si>
  <si>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</si>
  <si>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</si>
  <si>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</si>
  <si>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</si>
  <si>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</si>
  <si>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</si>
  <si>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</si>
  <si>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</si>
  <si>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</si>
  <si>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</si>
  <si>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</si>
  <si>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</si>
  <si>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</si>
  <si>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</si>
  <si>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</si>
  <si>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</si>
  <si>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</si>
  <si>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</si>
  <si>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</si>
  <si>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</si>
  <si>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</si>
  <si>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</si>
  <si>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</si>
  <si>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</si>
  <si>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</si>
  <si>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</si>
  <si>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</si>
  <si>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</si>
  <si>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</si>
  <si>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</si>
  <si>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</si>
  <si>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</si>
  <si>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</si>
  <si>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</si>
  <si>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</si>
  <si>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</si>
  <si>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</si>
  <si>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</si>
  <si>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</si>
  <si>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</si>
  <si>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</si>
  <si>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</si>
  <si>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</si>
  <si>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</si>
  <si>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</si>
  <si>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</si>
  <si>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</si>
  <si>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</si>
  <si>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</si>
  <si>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</si>
  <si>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</si>
  <si>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</si>
  <si>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</si>
  <si>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</si>
  <si>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</si>
  <si>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</si>
  <si>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</si>
  <si>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</si>
  <si>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</si>
  <si>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</si>
  <si>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</si>
  <si>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</si>
  <si>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</si>
  <si>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</si>
  <si>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</si>
  <si>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</si>
  <si>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</si>
  <si>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</si>
  <si>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</si>
  <si>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</si>
  <si>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</si>
  <si>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</si>
  <si>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</si>
  <si>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</si>
  <si>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</si>
  <si>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</si>
  <si>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</si>
  <si>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</si>
  <si>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</si>
  <si>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</si>
  <si>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</si>
  <si>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</si>
  <si>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</si>
  <si>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</si>
  <si>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</si>
  <si>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</si>
  <si>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</si>
  <si>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</si>
  <si>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</si>
  <si>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</si>
  <si>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</si>
  <si>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</si>
  <si>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</si>
  <si>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</si>
  <si>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</si>
  <si>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</si>
  <si>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</si>
  <si>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</si>
  <si>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</si>
  <si>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</si>
  <si>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</si>
  <si>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</si>
  <si>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</si>
  <si>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</si>
  <si>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</si>
  <si>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</si>
  <si>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</si>
  <si>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</si>
  <si>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</si>
  <si>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</si>
  <si>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</si>
  <si>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</si>
  <si>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</si>
  <si>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</si>
  <si>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</si>
  <si>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</si>
  <si>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</si>
  <si>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</si>
  <si>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</si>
  <si>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</si>
  <si>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</si>
  <si>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</si>
  <si>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</si>
  <si>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</si>
  <si>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</si>
  <si>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</si>
  <si>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</si>
  <si>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</si>
  <si>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</si>
  <si>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</si>
  <si>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</si>
  <si>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</si>
  <si>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</si>
  <si>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</si>
  <si>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</si>
  <si>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</si>
  <si>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</si>
  <si>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</si>
  <si>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</si>
  <si>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</si>
  <si>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</si>
  <si>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</si>
  <si>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</si>
  <si>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</si>
  <si>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</si>
  <si>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</si>
  <si>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</si>
  <si>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</si>
  <si>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</si>
  <si>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</si>
  <si>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</si>
  <si>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</si>
  <si>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</si>
  <si>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</si>
  <si>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</si>
  <si>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</si>
  <si>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</si>
  <si>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</si>
  <si>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</si>
  <si>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</si>
  <si>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</si>
  <si>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</si>
  <si>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</si>
  <si>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</si>
  <si>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</si>
  <si>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</si>
  <si>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</si>
  <si>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</si>
  <si>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</si>
  <si>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</si>
  <si>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</si>
  <si>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</si>
  <si>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</si>
  <si>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</si>
  <si>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</si>
  <si>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</si>
  <si>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</si>
  <si>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</si>
  <si>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</si>
  <si>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</si>
  <si>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</si>
  <si>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</si>
  <si>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</si>
  <si>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</si>
  <si>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</si>
  <si>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</si>
  <si>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</si>
  <si>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</si>
  <si>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</si>
  <si>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</si>
  <si>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</si>
  <si>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</si>
  <si>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</si>
  <si>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</si>
  <si>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</si>
  <si>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</si>
  <si>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</si>
  <si>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</si>
  <si>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</si>
  <si>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</si>
  <si>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</si>
  <si>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</si>
  <si>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</si>
  <si>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</si>
  <si>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</si>
  <si>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</si>
  <si>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</si>
  <si>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</si>
  <si>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</si>
  <si>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</si>
  <si>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</si>
  <si>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</si>
  <si>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</si>
  <si>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</si>
  <si>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</si>
  <si>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</si>
  <si>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</si>
  <si>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</si>
  <si>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</si>
  <si>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</si>
  <si>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</si>
  <si>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</si>
  <si>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</si>
  <si>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</si>
  <si>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</si>
  <si>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</si>
  <si>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</si>
  <si>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</si>
  <si>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</si>
  <si>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</si>
  <si>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</si>
  <si>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</si>
  <si>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</si>
  <si>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</si>
  <si>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</si>
  <si>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</si>
  <si>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</si>
  <si>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</si>
  <si>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</si>
  <si>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</si>
  <si>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</si>
  <si>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</si>
  <si>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</si>
  <si>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</si>
  <si>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</si>
  <si>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</si>
  <si>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</si>
  <si>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</si>
  <si>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</si>
  <si>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</si>
  <si>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</si>
  <si>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</si>
  <si>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</si>
  <si>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</si>
  <si>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</si>
  <si>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</si>
  <si>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</si>
  <si>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</si>
  <si>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</si>
  <si>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</si>
  <si>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</si>
  <si>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</si>
  <si>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</si>
  <si>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</si>
  <si>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</si>
  <si>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</si>
  <si>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</si>
  <si>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</si>
  <si>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</si>
  <si>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</si>
  <si>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</si>
  <si>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</si>
  <si>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</si>
  <si>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</si>
  <si>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</si>
  <si>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</si>
  <si>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</si>
  <si>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</si>
  <si>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</si>
  <si>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</si>
  <si>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</si>
  <si>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</si>
  <si>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</si>
  <si>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</si>
  <si>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</si>
  <si>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</si>
  <si>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</si>
  <si>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</si>
  <si>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</si>
  <si>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</si>
  <si>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</si>
  <si>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</si>
  <si>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</si>
  <si>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</si>
  <si>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</si>
  <si>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</si>
  <si>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</si>
  <si>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</si>
  <si>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</si>
  <si>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</si>
  <si>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</si>
  <si>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</si>
  <si>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</si>
  <si>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</si>
  <si>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</si>
  <si>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</si>
  <si>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</si>
  <si>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</si>
  <si>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</si>
  <si>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</si>
  <si>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</si>
  <si>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</si>
  <si>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</si>
  <si>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</si>
  <si>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</si>
  <si>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</si>
  <si>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</si>
  <si>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</si>
  <si>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</si>
  <si>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</si>
  <si>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</si>
  <si>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</si>
  <si>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</si>
  <si>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</si>
  <si>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</si>
  <si>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</si>
  <si>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</si>
  <si>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</si>
  <si>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</si>
  <si>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</si>
  <si>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</si>
  <si>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</si>
  <si>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</si>
  <si>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</si>
  <si>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</si>
  <si>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</si>
  <si>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</si>
  <si>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</si>
  <si>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</si>
  <si>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</si>
  <si>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</si>
  <si>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</si>
  <si>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</si>
  <si>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</si>
  <si>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</si>
  <si>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</si>
  <si>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</si>
  <si>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</si>
  <si>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</si>
  <si>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</si>
  <si>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</si>
  <si>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</si>
  <si>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</si>
  <si>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</si>
  <si>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</si>
  <si>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</si>
  <si>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</si>
  <si>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</si>
  <si>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</si>
  <si>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</si>
  <si>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</si>
  <si>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</si>
  <si>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</si>
  <si>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</si>
  <si>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</si>
  <si>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</si>
  <si>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</si>
  <si>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</si>
  <si>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</si>
  <si>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</si>
  <si>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</si>
  <si>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</si>
  <si>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</si>
  <si>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</si>
  <si>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</si>
  <si>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</si>
  <si>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</si>
  <si>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</si>
  <si>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</si>
  <si>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</si>
  <si>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</si>
  <si>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</si>
  <si>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</si>
  <si>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</si>
  <si>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</si>
  <si>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</si>
  <si>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</si>
  <si>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</si>
  <si>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</si>
  <si>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</si>
  <si>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</si>
  <si>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</si>
  <si>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</si>
  <si>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</si>
  <si>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</si>
  <si>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</si>
  <si>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</si>
  <si>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</si>
  <si>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</si>
  <si>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</si>
  <si>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</si>
  <si>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</si>
  <si>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</si>
  <si>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</si>
  <si>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</si>
  <si>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</si>
  <si>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</si>
  <si>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</si>
  <si>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</si>
  <si>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</si>
  <si>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</si>
  <si>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</si>
  <si>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</si>
  <si>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</si>
  <si>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</si>
  <si>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</si>
  <si>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</si>
  <si>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</si>
  <si>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</si>
  <si>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</si>
  <si>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</si>
  <si>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</si>
  <si>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</si>
  <si>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</si>
  <si>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</si>
  <si>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</si>
  <si>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</si>
  <si>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</si>
  <si>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</si>
  <si>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</si>
  <si>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</si>
  <si>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</si>
  <si>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</si>
  <si>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</si>
  <si>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</si>
  <si>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</si>
  <si>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</si>
  <si>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</si>
  <si>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</si>
  <si>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</si>
  <si>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</si>
  <si>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</si>
  <si>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</si>
  <si>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</si>
  <si>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</si>
  <si>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</si>
  <si>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</si>
  <si>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</si>
  <si>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</si>
  <si>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</si>
  <si>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</si>
  <si>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</si>
  <si>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</si>
  <si>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</si>
  <si>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</si>
  <si>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</si>
  <si>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</si>
  <si>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</si>
  <si>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</si>
  <si>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</si>
  <si>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</si>
  <si>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</si>
  <si>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</si>
  <si>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</si>
  <si>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</si>
  <si>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</si>
  <si>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</si>
  <si>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</si>
  <si>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</si>
  <si>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</si>
  <si>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</si>
  <si>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</si>
  <si>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</si>
  <si>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</si>
  <si>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</si>
  <si>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</si>
  <si>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</si>
  <si>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</si>
  <si>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</si>
  <si>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</si>
  <si>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</si>
  <si>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</si>
  <si>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</si>
  <si>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</si>
  <si>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</si>
  <si>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</si>
  <si>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</si>
  <si>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</si>
  <si>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</si>
  <si>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</si>
  <si>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</si>
  <si>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</si>
  <si>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</si>
  <si>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</si>
  <si>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</si>
  <si>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</si>
  <si>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</si>
  <si>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</si>
  <si>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</si>
  <si>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</si>
  <si>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</si>
  <si>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</si>
  <si>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</si>
  <si>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</si>
  <si>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</si>
  <si>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</si>
  <si>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</si>
  <si>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</si>
  <si>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</si>
  <si>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</si>
  <si>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</si>
  <si>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</si>
  <si>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</si>
  <si>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</si>
  <si>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</si>
  <si>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</si>
  <si>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</si>
  <si>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</si>
  <si>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</si>
  <si>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</si>
  <si>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</si>
  <si>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</si>
  <si>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</si>
  <si>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</si>
  <si>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</si>
  <si>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</si>
  <si>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</si>
  <si>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</si>
  <si>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</si>
  <si>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</si>
  <si>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</si>
  <si>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</si>
  <si>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</si>
  <si>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</si>
  <si>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</si>
  <si>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</si>
  <si>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</si>
  <si>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</si>
  <si>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</si>
  <si>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</si>
  <si>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</si>
  <si>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</si>
  <si>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</si>
  <si>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</si>
  <si>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</si>
  <si>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</si>
  <si>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</si>
  <si>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</si>
  <si>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</si>
  <si>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</si>
  <si>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</si>
  <si>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</si>
  <si>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</si>
  <si>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</si>
  <si>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</si>
  <si>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</si>
  <si>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</si>
  <si>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</si>
  <si>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</si>
  <si>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</si>
  <si>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</si>
  <si>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</si>
  <si>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</si>
  <si>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</si>
  <si>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</si>
  <si>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</si>
  <si>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</si>
  <si>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</si>
  <si>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</si>
  <si>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</si>
  <si>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</si>
  <si>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</si>
  <si>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</si>
  <si>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</si>
  <si>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</si>
  <si>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</si>
  <si>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</si>
  <si>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</si>
  <si>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</si>
  <si>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</si>
  <si>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</si>
  <si>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</si>
  <si>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</si>
  <si>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</si>
  <si>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</si>
  <si>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</si>
  <si>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</si>
  <si>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</si>
  <si>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</si>
  <si>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</si>
  <si>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</si>
  <si>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</si>
  <si>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</si>
  <si>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</si>
  <si>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</si>
  <si>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</si>
  <si>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</si>
  <si>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</si>
  <si>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</si>
  <si>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</si>
  <si>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</si>
  <si>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</si>
  <si>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</si>
  <si>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</si>
  <si>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</si>
  <si>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</si>
  <si>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</si>
  <si>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</si>
  <si>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</si>
  <si>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</si>
  <si>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</si>
  <si>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</si>
  <si>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</si>
  <si>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</si>
  <si>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</si>
  <si>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</si>
  <si>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</si>
  <si>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</si>
  <si>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</si>
  <si>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</si>
  <si>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</si>
  <si>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</si>
  <si>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</si>
  <si>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</si>
  <si>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</si>
  <si>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</si>
  <si>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</si>
  <si>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</si>
  <si>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</si>
  <si>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</si>
  <si>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</si>
  <si>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</si>
  <si>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</si>
  <si>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</si>
  <si>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</si>
  <si>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</si>
  <si>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</si>
  <si>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</si>
  <si>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</si>
  <si>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</si>
  <si>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</si>
  <si>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</si>
  <si>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</si>
  <si>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</si>
  <si>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</si>
  <si>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</si>
  <si>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</si>
  <si>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</si>
  <si>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</si>
  <si>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</si>
  <si>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</si>
  <si>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</si>
  <si>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</si>
  <si>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</si>
  <si>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</si>
  <si>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</si>
  <si>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</si>
  <si>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</si>
  <si>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</si>
  <si>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</si>
  <si>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</si>
  <si>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</si>
  <si>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</si>
  <si>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</si>
  <si>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</si>
  <si>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</si>
  <si>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</si>
  <si>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</si>
  <si>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</si>
  <si>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</si>
  <si>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</si>
  <si>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</si>
  <si>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</si>
  <si>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</si>
  <si>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</si>
  <si>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</si>
  <si>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</si>
  <si>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</si>
  <si>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</si>
  <si>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</si>
  <si>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</si>
  <si>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</si>
  <si>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</si>
  <si>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</si>
  <si>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</si>
  <si>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</si>
  <si>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</si>
  <si>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</si>
  <si>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</si>
  <si>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</si>
  <si>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</si>
  <si>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</si>
  <si>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</si>
  <si>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</si>
  <si>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</si>
  <si>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</si>
  <si>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</si>
  <si>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</si>
  <si>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</si>
  <si>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</si>
  <si>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</si>
  <si>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</si>
  <si>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</si>
  <si>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</si>
  <si>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</si>
  <si>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</si>
  <si>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</si>
  <si>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</si>
  <si>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</si>
  <si>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</si>
  <si>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</si>
  <si>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</si>
  <si>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</si>
  <si>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</si>
  <si>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</si>
  <si>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</si>
  <si>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</si>
  <si>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</si>
  <si>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</si>
  <si>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</si>
  <si>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</si>
  <si>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</si>
  <si>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</si>
  <si>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</si>
  <si>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</si>
  <si>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</si>
  <si>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</si>
  <si>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</si>
  <si>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</si>
  <si>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</si>
  <si>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</si>
  <si>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</si>
  <si>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</si>
  <si>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</si>
  <si>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</si>
  <si>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</si>
  <si>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</si>
  <si>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</si>
  <si>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</si>
  <si>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</si>
  <si>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</si>
  <si>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</si>
  <si>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</si>
  <si>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</si>
  <si>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</si>
  <si>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</si>
  <si>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</si>
  <si>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</si>
  <si>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</si>
  <si>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</si>
  <si>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</si>
  <si>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</si>
  <si>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</si>
  <si>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</si>
  <si>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</si>
  <si>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</si>
  <si>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</si>
  <si>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</si>
  <si>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</si>
  <si>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</si>
  <si>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</si>
  <si>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</si>
  <si>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</si>
  <si>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</si>
  <si>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</si>
  <si>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</si>
  <si>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</si>
  <si>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</si>
  <si>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</si>
  <si>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</si>
  <si>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</si>
  <si>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</si>
  <si>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</si>
  <si>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</si>
  <si>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</si>
  <si>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</si>
  <si>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</si>
  <si>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</si>
  <si>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</si>
  <si>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</si>
  <si>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</si>
  <si>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</si>
  <si>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</si>
  <si>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</si>
  <si>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</si>
  <si>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</si>
  <si>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</si>
  <si>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</si>
  <si>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</si>
  <si>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</si>
  <si>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</si>
  <si>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</si>
  <si>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</si>
  <si>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</si>
  <si>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</si>
  <si>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</si>
  <si>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</si>
  <si>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</si>
  <si>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</si>
  <si>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</si>
  <si>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</si>
  <si>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</si>
  <si>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</si>
  <si>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</si>
  <si>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</si>
  <si>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</si>
  <si>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</si>
  <si>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</si>
  <si>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</si>
  <si>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</si>
  <si>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</si>
  <si>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</si>
  <si>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</si>
  <si>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</si>
  <si>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</si>
  <si>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</si>
  <si>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</si>
  <si>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</si>
  <si>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</si>
  <si>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</si>
  <si>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</si>
  <si>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</si>
  <si>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</si>
  <si>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</si>
  <si>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</si>
  <si>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</si>
  <si>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</si>
  <si>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</si>
  <si>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</si>
  <si>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</si>
  <si>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</si>
  <si>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</si>
  <si>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</si>
  <si>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</si>
  <si>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</si>
  <si>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</si>
  <si>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</si>
  <si>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</si>
  <si>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</si>
  <si>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</si>
  <si>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</si>
  <si>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</si>
  <si>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</si>
  <si>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</si>
  <si>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</si>
  <si>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</si>
  <si>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</si>
  <si>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</si>
  <si>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</si>
  <si>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</si>
  <si>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</si>
  <si>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</si>
  <si>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</si>
  <si>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</si>
  <si>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</si>
  <si>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</si>
  <si>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</si>
  <si>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</si>
  <si>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</si>
  <si>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</si>
  <si>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</si>
  <si>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</si>
  <si>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</si>
  <si>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</si>
  <si>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</si>
  <si>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</si>
  <si>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</si>
  <si>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</si>
  <si>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</si>
  <si>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</si>
  <si>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</si>
  <si>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</si>
  <si>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</si>
  <si>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</si>
  <si>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</si>
  <si>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</si>
  <si>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</si>
  <si>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</si>
  <si>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</si>
  <si>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</si>
  <si>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</si>
  <si>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</si>
  <si>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</si>
  <si>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</si>
  <si>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</si>
  <si>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</si>
  <si>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</si>
  <si>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</si>
  <si>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</si>
  <si>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</si>
  <si>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</si>
  <si>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</si>
  <si>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</si>
  <si>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</si>
  <si>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</si>
  <si>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</si>
  <si>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</si>
  <si>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</si>
  <si>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</si>
  <si>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</si>
  <si>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</si>
  <si>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</si>
  <si>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</si>
  <si>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</si>
  <si>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</si>
  <si>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</si>
  <si>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</si>
  <si>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</si>
  <si>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</si>
  <si>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</si>
  <si>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</si>
  <si>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</si>
  <si>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</si>
  <si>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</si>
  <si>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</si>
  <si>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</si>
  <si>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</si>
  <si>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</si>
  <si>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</si>
  <si>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</si>
  <si>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</si>
  <si>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</si>
  <si>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</si>
  <si>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</si>
  <si>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</si>
  <si>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</si>
  <si>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</si>
  <si>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</si>
  <si>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</si>
  <si>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</si>
  <si>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</si>
  <si>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</si>
  <si>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</si>
  <si>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</si>
  <si>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</si>
  <si>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</si>
  <si>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</si>
  <si>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</si>
  <si>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</si>
  <si>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</si>
  <si>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</si>
  <si>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</si>
  <si>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</si>
  <si>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</si>
  <si>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</si>
  <si>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</si>
  <si>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</si>
  <si>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</si>
  <si>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</si>
  <si>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</si>
  <si>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</si>
  <si>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</si>
  <si>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</si>
  <si>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</si>
  <si>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</si>
  <si>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</si>
  <si>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</si>
  <si>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</si>
  <si>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</si>
  <si>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</si>
  <si>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</si>
  <si>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</si>
  <si>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</si>
  <si>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</si>
  <si>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</si>
  <si>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</si>
  <si>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</si>
  <si>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</si>
  <si>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</si>
  <si>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</si>
  <si>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</si>
  <si>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</si>
  <si>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</si>
  <si>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</si>
  <si>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</si>
  <si>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</si>
  <si>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</si>
  <si>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</si>
  <si>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</si>
  <si>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</si>
  <si>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</si>
  <si>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</si>
  <si>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</si>
  <si>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</si>
  <si>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</si>
  <si>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</si>
  <si>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</si>
  <si>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</si>
  <si>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</si>
  <si>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</si>
  <si>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</si>
  <si>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</si>
  <si>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</si>
  <si>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</si>
  <si>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</si>
  <si>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</si>
  <si>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</si>
  <si>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</si>
  <si>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</si>
  <si>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</si>
  <si>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</si>
  <si>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</si>
  <si>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</si>
  <si>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</si>
  <si>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</si>
  <si>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</si>
  <si>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</si>
  <si>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</si>
  <si>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</si>
  <si>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</si>
  <si>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</si>
  <si>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</si>
  <si>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</si>
  <si>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</si>
  <si>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</si>
  <si>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</si>
  <si>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</si>
  <si>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</si>
  <si>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</si>
  <si>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</si>
  <si>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</si>
  <si>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</si>
  <si>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</si>
  <si>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</si>
  <si>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</si>
  <si>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</si>
  <si>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</si>
  <si>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</si>
  <si>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</si>
  <si>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</si>
  <si>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</si>
  <si>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</si>
  <si>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</si>
  <si>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</si>
  <si>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</si>
  <si>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</si>
  <si>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</si>
  <si>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</si>
  <si>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</si>
  <si>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</si>
  <si>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</si>
  <si>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</si>
  <si>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</si>
  <si>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</si>
  <si>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</si>
  <si>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</si>
  <si>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</si>
  <si>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</si>
  <si>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</si>
  <si>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</si>
  <si>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</si>
  <si>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</si>
  <si>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</si>
  <si>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</si>
  <si>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</si>
  <si>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</si>
  <si>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</si>
  <si>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</si>
  <si>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</si>
  <si>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</si>
  <si>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</si>
  <si>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</si>
  <si>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</si>
  <si>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</si>
  <si>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</si>
  <si>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</si>
  <si>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</si>
  <si>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</si>
  <si>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</si>
  <si>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</si>
  <si>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</si>
  <si>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</si>
  <si>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</si>
  <si>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</si>
  <si>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</si>
  <si>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</si>
  <si>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</si>
  <si>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</si>
  <si>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</si>
  <si>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</si>
  <si>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</si>
  <si>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</si>
  <si>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</si>
  <si>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</si>
  <si>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</si>
  <si>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</si>
  <si>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</si>
  <si>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</si>
  <si>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</si>
  <si>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</si>
  <si>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</si>
  <si>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</si>
  <si>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</si>
  <si>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</si>
  <si>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</si>
  <si>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</si>
  <si>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</si>
  <si>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</si>
  <si>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</si>
  <si>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</si>
  <si>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</si>
  <si>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</si>
  <si>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</si>
  <si>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</si>
  <si>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</si>
  <si>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</si>
  <si>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</si>
  <si>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</si>
  <si>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</si>
  <si>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</si>
  <si>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</si>
  <si>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</si>
  <si>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</si>
  <si>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</si>
  <si>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</si>
  <si>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</si>
  <si>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</si>
  <si>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</si>
  <si>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</si>
  <si>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</si>
  <si>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</si>
  <si>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</si>
  <si>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</si>
  <si>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</si>
  <si>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</si>
  <si>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</si>
  <si>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</si>
  <si>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</si>
  <si>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</si>
  <si>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</si>
  <si>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</si>
  <si>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</si>
  <si>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</si>
  <si>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</si>
  <si>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</si>
  <si>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</si>
  <si>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</si>
  <si>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</si>
  <si>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</si>
  <si>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</si>
  <si>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</si>
  <si>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</si>
  <si>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</si>
  <si>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</si>
  <si>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</si>
  <si>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</si>
  <si>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</si>
  <si>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</si>
  <si>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</si>
  <si>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</si>
  <si>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</si>
  <si>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</si>
  <si>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</si>
  <si>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</si>
  <si>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</si>
  <si>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</si>
  <si>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</si>
  <si>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</si>
  <si>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</si>
  <si>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</si>
  <si>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</si>
  <si>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</si>
  <si>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</si>
  <si>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</si>
  <si>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</si>
  <si>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</si>
  <si>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</si>
  <si>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</si>
  <si>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</si>
  <si>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</si>
  <si>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</si>
  <si>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</si>
  <si>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</si>
  <si>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</si>
  <si>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</si>
  <si>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</si>
  <si>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</si>
  <si>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</si>
  <si>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</si>
  <si>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</si>
  <si>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</si>
  <si>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</si>
  <si>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</si>
  <si>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</si>
  <si>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</si>
  <si>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</si>
  <si>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</si>
  <si>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</si>
  <si>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</si>
  <si>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</si>
  <si>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</si>
  <si>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</si>
  <si>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</si>
  <si>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</si>
  <si>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</si>
  <si>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</si>
  <si>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</si>
  <si>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</si>
  <si>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</si>
  <si>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</si>
  <si>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</si>
  <si>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</si>
  <si>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</si>
  <si>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</si>
  <si>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</si>
  <si>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</si>
  <si>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</si>
  <si>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</si>
  <si>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</si>
  <si>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</si>
  <si>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</si>
  <si>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</si>
  <si>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</si>
  <si>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</si>
  <si>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</si>
  <si>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</si>
  <si>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</si>
  <si>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</si>
  <si>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</si>
  <si>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</si>
  <si>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</si>
  <si>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</si>
  <si>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</si>
  <si>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</si>
  <si>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</si>
  <si>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</si>
  <si>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</si>
  <si>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</si>
  <si>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</si>
  <si>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</si>
  <si>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</si>
  <si>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</si>
  <si>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</si>
  <si>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</si>
  <si>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</si>
  <si>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</si>
  <si>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</si>
  <si>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</si>
  <si>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</si>
  <si>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</si>
  <si>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</si>
  <si>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</si>
  <si>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</si>
  <si>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</si>
  <si>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</si>
  <si>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</si>
  <si>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</si>
  <si>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</si>
  <si>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</si>
  <si>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</si>
  <si>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</si>
  <si>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</si>
  <si>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</si>
  <si>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</si>
  <si>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</si>
  <si>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</si>
  <si>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</si>
  <si>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</si>
  <si>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</si>
  <si>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</si>
  <si>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</si>
  <si>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</si>
  <si>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</si>
  <si>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</si>
  <si>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</si>
  <si>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</si>
  <si>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</si>
  <si>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</si>
  <si>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</si>
  <si>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</si>
  <si>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</si>
  <si>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</si>
  <si>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</si>
  <si>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</si>
  <si>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</si>
  <si>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</si>
  <si>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</si>
  <si>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</si>
  <si>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</si>
  <si>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</si>
  <si>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</si>
  <si>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</si>
  <si>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</si>
  <si>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</si>
  <si>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</si>
  <si>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</si>
  <si>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</si>
  <si>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</si>
  <si>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</si>
  <si>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</si>
  <si>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</si>
  <si>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</si>
  <si>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</si>
  <si>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</si>
  <si>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</si>
  <si>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</si>
  <si>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</si>
  <si>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</si>
  <si>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</si>
  <si>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</si>
  <si>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</si>
  <si>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</si>
  <si>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</si>
  <si>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</si>
  <si>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</si>
  <si>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</si>
  <si>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</si>
  <si>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</si>
  <si>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</si>
  <si>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</si>
  <si>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</si>
  <si>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</si>
  <si>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</si>
  <si>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</si>
  <si>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</si>
  <si>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</si>
  <si>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</si>
  <si>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</si>
  <si>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</si>
  <si>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</si>
  <si>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</si>
  <si>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</si>
  <si>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</si>
  <si>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</si>
  <si>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</si>
  <si>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</si>
  <si>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</si>
  <si>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</si>
  <si>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</si>
  <si>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</si>
  <si>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</si>
  <si>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</si>
  <si>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</si>
  <si>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</si>
  <si>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</si>
  <si>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</si>
  <si>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</si>
  <si>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</si>
  <si>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</si>
  <si>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</si>
  <si>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</si>
  <si>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</si>
  <si>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</si>
  <si>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</si>
  <si>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</si>
  <si>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</si>
  <si>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</si>
  <si>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</si>
  <si>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</si>
  <si>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</si>
  <si>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</si>
  <si>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</si>
  <si>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</si>
  <si>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</si>
  <si>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</si>
  <si>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</si>
  <si>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</si>
  <si>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</si>
  <si>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</si>
  <si>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</si>
  <si>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</si>
  <si>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</si>
  <si>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</si>
  <si>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</si>
  <si>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</si>
  <si>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</si>
  <si>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</si>
  <si>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</si>
  <si>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</si>
  <si>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</si>
  <si>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</si>
  <si>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</si>
  <si>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</si>
  <si>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</si>
  <si>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</si>
  <si>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</si>
  <si>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</si>
  <si>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</si>
  <si>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</si>
  <si>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</si>
  <si>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</si>
  <si>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</si>
  <si>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</si>
  <si>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</si>
  <si>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</si>
  <si>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</si>
  <si>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</si>
  <si>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</si>
  <si>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</si>
  <si>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</si>
  <si>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</si>
  <si>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</si>
  <si>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</si>
  <si>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</si>
  <si>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</si>
  <si>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</si>
  <si>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</si>
  <si>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</si>
  <si>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</si>
  <si>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</si>
  <si>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</si>
  <si>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</si>
  <si>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</si>
  <si>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</si>
  <si>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</si>
  <si>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</si>
  <si>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</si>
  <si>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</si>
  <si>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</si>
  <si>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</si>
  <si>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</si>
  <si>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</si>
  <si>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</si>
  <si>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</si>
  <si>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</si>
  <si>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</si>
  <si>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</si>
  <si>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</si>
  <si>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</si>
  <si>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</si>
  <si>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</si>
  <si>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</si>
  <si>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</si>
  <si>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</si>
  <si>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</si>
  <si>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</si>
  <si>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</si>
  <si>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</si>
  <si>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</si>
  <si>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</si>
  <si>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</si>
  <si>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</si>
  <si>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</si>
  <si>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</si>
  <si>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</si>
  <si>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</si>
  <si>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</si>
  <si>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</si>
  <si>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</si>
  <si>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</si>
  <si>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</si>
  <si>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</si>
  <si>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</si>
  <si>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</si>
  <si>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</si>
  <si>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</si>
  <si>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</si>
  <si>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</si>
  <si>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</si>
  <si>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</si>
  <si>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</si>
  <si>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</si>
  <si>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</si>
  <si>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</si>
  <si>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</si>
  <si>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</si>
  <si>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</si>
  <si>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</si>
  <si>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</si>
  <si>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</si>
  <si>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</si>
  <si>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</si>
  <si>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</si>
  <si>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</si>
  <si>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</si>
  <si>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</si>
  <si>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</si>
  <si>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</si>
  <si>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</si>
  <si>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</si>
  <si>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</si>
  <si>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</si>
  <si>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</si>
  <si>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</si>
  <si>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</si>
  <si>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</si>
  <si>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</si>
  <si>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</si>
  <si>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</si>
  <si>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</si>
  <si>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</si>
  <si>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</si>
  <si>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</si>
  <si>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</si>
  <si>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</si>
  <si>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</si>
  <si>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</si>
  <si>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</si>
  <si>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</si>
  <si>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</si>
  <si>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</si>
  <si>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</si>
  <si>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</si>
  <si>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</si>
  <si>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</si>
  <si>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</si>
  <si>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</si>
  <si>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</si>
  <si>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</si>
  <si>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</si>
  <si>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</si>
  <si>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</si>
  <si>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</si>
  <si>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</si>
  <si>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</si>
  <si>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</si>
  <si>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</si>
  <si>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</si>
  <si>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</si>
  <si>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</si>
  <si>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</si>
  <si>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</si>
  <si>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</si>
  <si>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</si>
  <si>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</si>
  <si>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</si>
  <si>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</si>
  <si>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</si>
  <si>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</si>
  <si>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</si>
  <si>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</si>
  <si>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</si>
  <si>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</si>
  <si>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</si>
  <si>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</si>
  <si>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</si>
  <si>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</si>
  <si>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</si>
  <si>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</si>
  <si>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</si>
  <si>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</si>
  <si>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</si>
  <si>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</si>
  <si>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</si>
  <si>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</si>
  <si>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</si>
  <si>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</si>
  <si>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</si>
  <si>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</si>
  <si>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</si>
  <si>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</si>
  <si>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</si>
  <si>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</si>
  <si>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</si>
  <si>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</si>
  <si>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</si>
  <si>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</si>
  <si>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</si>
  <si>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</si>
  <si>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</si>
  <si>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</si>
  <si>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</si>
  <si>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</si>
  <si>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</si>
  <si>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</si>
  <si>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</si>
  <si>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</si>
  <si>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</si>
  <si>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</si>
  <si>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</si>
  <si>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</si>
  <si>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</si>
  <si>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</si>
  <si>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</si>
  <si>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</si>
  <si>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</si>
  <si>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</si>
  <si>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</si>
  <si>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</si>
  <si>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</si>
  <si>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</si>
  <si>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</si>
  <si>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</si>
  <si>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</si>
  <si>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</si>
  <si>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</si>
  <si>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</si>
  <si>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</si>
  <si>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</si>
  <si>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</si>
  <si>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</si>
  <si>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</si>
  <si>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</si>
  <si>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</si>
  <si>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</si>
  <si>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</si>
  <si>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</si>
  <si>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</si>
  <si>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</si>
  <si>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</si>
  <si>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</si>
  <si>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</si>
  <si>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</si>
  <si>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</si>
  <si>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</si>
  <si>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</si>
  <si>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</si>
  <si>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</si>
  <si>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</si>
  <si>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</si>
  <si>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</si>
  <si>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</si>
  <si>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</si>
  <si>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</si>
  <si>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</si>
  <si>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</si>
  <si>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</si>
  <si>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</si>
  <si>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</si>
  <si>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</si>
  <si>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</si>
  <si>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</si>
  <si>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</si>
  <si>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</si>
  <si>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</si>
  <si>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</si>
  <si>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</si>
  <si>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</si>
  <si>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</si>
  <si>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</si>
  <si>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</si>
  <si>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</si>
  <si>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</si>
  <si>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</si>
  <si>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</si>
  <si>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</si>
  <si>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</si>
  <si>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</si>
  <si>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</si>
  <si>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</si>
  <si>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</si>
  <si>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</si>
  <si>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</si>
  <si>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</si>
  <si>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</si>
  <si>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</si>
  <si>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</si>
  <si>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</si>
  <si>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</si>
  <si>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</si>
  <si>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</si>
  <si>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</si>
  <si>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</si>
  <si>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</si>
  <si>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</si>
  <si>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</si>
  <si>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</si>
  <si>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</si>
  <si>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</si>
  <si>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</si>
  <si>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</si>
  <si>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</si>
  <si>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</si>
  <si>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</si>
  <si>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</si>
  <si>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</si>
  <si>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</si>
  <si>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</si>
  <si>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</si>
  <si>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</si>
  <si>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</si>
  <si>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</si>
  <si>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</si>
  <si>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</si>
  <si>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</si>
  <si>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</si>
  <si>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</si>
  <si>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</si>
  <si>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</si>
  <si>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</si>
  <si>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</si>
  <si>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</si>
  <si>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</si>
  <si>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</si>
  <si>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</si>
  <si>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</si>
  <si>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</si>
  <si>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</si>
  <si>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</si>
  <si>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</si>
  <si>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</si>
  <si>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</si>
  <si>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</si>
  <si>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</si>
  <si>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</si>
  <si>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</si>
  <si>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</si>
  <si>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</si>
  <si>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</si>
  <si>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</si>
  <si>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</si>
  <si>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</si>
  <si>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</si>
  <si>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</si>
  <si>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</si>
  <si>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</si>
  <si>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</si>
  <si>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</si>
  <si>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</si>
  <si>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</si>
  <si>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</si>
  <si>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</si>
  <si>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</si>
  <si>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</si>
  <si>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</si>
  <si>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</si>
  <si>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</si>
  <si>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</si>
  <si>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</si>
  <si>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</si>
  <si>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</si>
  <si>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</si>
  <si>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</si>
  <si>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</si>
  <si>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</si>
  <si>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</si>
  <si>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</si>
  <si>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</si>
  <si>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</si>
  <si>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</si>
  <si>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</si>
  <si>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</si>
  <si>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</si>
  <si>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</si>
  <si>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</si>
  <si>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</si>
  <si>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</si>
  <si>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</si>
  <si>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</si>
  <si>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</si>
  <si>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</si>
  <si>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</si>
  <si>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</si>
  <si>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</si>
  <si>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</si>
  <si>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</si>
  <si>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</si>
  <si>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</si>
  <si>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</si>
  <si>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</si>
  <si>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</si>
  <si>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</si>
  <si>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</si>
  <si>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</si>
  <si>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</si>
  <si>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</si>
  <si>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</si>
  <si>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</si>
  <si>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</si>
  <si>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</si>
  <si>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</si>
  <si>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</si>
  <si>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</si>
  <si>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</si>
  <si>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</si>
  <si>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</si>
  <si>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</si>
  <si>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</si>
  <si>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</si>
  <si>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</si>
  <si>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</si>
  <si>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</si>
  <si>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</si>
  <si>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</si>
  <si>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</si>
  <si>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</si>
  <si>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</si>
  <si>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</si>
  <si>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</si>
  <si>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</si>
  <si>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</si>
  <si>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</si>
  <si>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</si>
  <si>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</si>
  <si>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</si>
  <si>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</si>
  <si>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</si>
  <si>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</si>
  <si>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</si>
  <si>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</si>
  <si>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</si>
  <si>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</si>
  <si>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</si>
  <si>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</si>
  <si>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</si>
  <si>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</si>
  <si>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</si>
  <si>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</si>
  <si>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</si>
  <si>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</si>
  <si>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</si>
  <si>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</si>
  <si>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</si>
  <si>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</si>
  <si>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</si>
  <si>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</si>
  <si>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</si>
  <si>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</si>
  <si>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</si>
  <si>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</si>
  <si>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</si>
  <si>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</si>
  <si>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</si>
  <si>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</si>
  <si>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</si>
  <si>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</si>
  <si>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</si>
  <si>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</si>
  <si>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</si>
  <si>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</si>
  <si>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</si>
  <si>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</si>
  <si>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</si>
  <si>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</si>
  <si>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</si>
  <si>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</si>
  <si>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</si>
  <si>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</si>
  <si>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</si>
  <si>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</si>
  <si>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</si>
  <si>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</si>
  <si>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</si>
  <si>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</si>
  <si>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</si>
  <si>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</si>
  <si>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</si>
  <si>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</si>
  <si>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</si>
  <si>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</si>
  <si>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</si>
  <si>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</si>
  <si>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</si>
  <si>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</si>
  <si>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</si>
  <si>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</si>
  <si>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</si>
  <si>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</si>
  <si>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</si>
  <si>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</si>
  <si>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</si>
  <si>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</si>
  <si>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</si>
  <si>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</si>
  <si>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</si>
  <si>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</si>
  <si>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</si>
  <si>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</si>
  <si>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</si>
  <si>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</si>
  <si>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</si>
  <si>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</si>
  <si>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</si>
  <si>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</si>
  <si>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</si>
  <si>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</si>
  <si>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</si>
  <si>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</si>
  <si>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</si>
  <si>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</si>
  <si>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</si>
  <si>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</si>
  <si>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</si>
  <si>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</si>
  <si>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</si>
  <si>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</si>
  <si>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</si>
  <si>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</si>
  <si>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</si>
  <si>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</si>
  <si>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</si>
  <si>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</si>
  <si>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</si>
  <si>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</si>
  <si>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</si>
  <si>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</si>
  <si>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</si>
  <si>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</si>
  <si>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</si>
  <si>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</si>
  <si>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</si>
  <si>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</si>
  <si>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</si>
  <si>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</si>
  <si>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</si>
  <si>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</si>
  <si>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</si>
  <si>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</si>
  <si>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</si>
  <si>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</si>
  <si>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</si>
  <si>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</si>
  <si>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</si>
  <si>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</si>
  <si>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</si>
  <si>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</si>
  <si>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</si>
  <si>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</si>
  <si>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</si>
  <si>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</si>
  <si>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</si>
  <si>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</si>
  <si>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</si>
  <si>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</si>
  <si>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</si>
  <si>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</si>
  <si>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</si>
  <si>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</si>
  <si>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</si>
  <si>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</si>
  <si>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</si>
  <si>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</si>
  <si>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</si>
  <si>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</si>
  <si>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</si>
  <si>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</si>
  <si>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</si>
  <si>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</si>
  <si>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</si>
  <si>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</si>
  <si>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</si>
  <si>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</si>
  <si>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</si>
  <si>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</si>
  <si>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</si>
  <si>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</si>
  <si>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</si>
  <si>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</si>
  <si>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</si>
  <si>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</si>
  <si>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</si>
  <si>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</si>
  <si>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</si>
  <si>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</si>
  <si>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</si>
  <si>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</si>
  <si>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</si>
  <si>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</si>
  <si>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</si>
  <si>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</si>
  <si>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</si>
  <si>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</si>
  <si>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</si>
  <si>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</si>
  <si>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</si>
  <si>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</si>
  <si>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</si>
  <si>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</si>
  <si>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</si>
  <si>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</si>
  <si>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</si>
  <si>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</si>
  <si>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</si>
  <si>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</si>
  <si>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</si>
  <si>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</si>
  <si>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</si>
  <si>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</si>
  <si>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</si>
  <si>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</si>
  <si>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</si>
  <si>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</si>
  <si>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</si>
  <si>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</si>
  <si>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</si>
  <si>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</si>
  <si>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</si>
  <si>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</si>
  <si>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</si>
  <si>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</si>
  <si>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</si>
  <si>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</si>
  <si>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</si>
  <si>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</si>
  <si>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</si>
  <si>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</si>
  <si>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</si>
  <si>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</si>
  <si>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</si>
  <si>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</si>
  <si>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</si>
  <si>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</si>
  <si>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</si>
  <si>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</si>
  <si>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</si>
  <si>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</si>
  <si>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</si>
  <si>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</si>
  <si>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</si>
  <si>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</si>
  <si>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</si>
  <si>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</si>
  <si>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</si>
  <si>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</si>
  <si>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</si>
  <si>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</si>
  <si>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</si>
  <si>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</si>
  <si>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</si>
  <si>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</si>
  <si>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</si>
  <si>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</si>
  <si>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</si>
  <si>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</si>
  <si>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</si>
  <si>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</si>
  <si>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</si>
  <si>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</si>
  <si>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</si>
  <si>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</si>
  <si>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</si>
  <si>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</si>
  <si>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</si>
  <si>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</si>
  <si>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</si>
  <si>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</si>
  <si>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</si>
  <si>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</si>
  <si>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</si>
  <si>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</si>
  <si>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</si>
  <si>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</si>
  <si>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</si>
  <si>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</si>
  <si>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</si>
  <si>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</si>
  <si>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</si>
  <si>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</si>
  <si>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</si>
  <si>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</si>
  <si>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</si>
  <si>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</si>
  <si>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</si>
  <si>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</si>
  <si>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</si>
  <si>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</si>
  <si>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</si>
  <si>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</si>
  <si>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</si>
  <si>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</si>
  <si>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</si>
  <si>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</si>
  <si>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</si>
  <si>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</si>
  <si>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</si>
  <si>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</si>
  <si>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</si>
  <si>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</si>
  <si>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</si>
  <si>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</si>
  <si>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</si>
  <si>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</si>
  <si>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</si>
  <si>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</si>
  <si>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</si>
  <si>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</si>
  <si>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</si>
  <si>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</si>
  <si>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</si>
  <si>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</si>
  <si>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</si>
  <si>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</si>
  <si>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</si>
  <si>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</si>
  <si>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</si>
  <si>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</si>
  <si>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</si>
  <si>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</si>
  <si>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</si>
  <si>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</si>
  <si>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</si>
  <si>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</si>
  <si>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</si>
  <si>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</si>
  <si>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</si>
  <si>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</si>
  <si>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</si>
  <si>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</si>
  <si>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</si>
  <si>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</si>
  <si>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</si>
  <si>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</si>
  <si>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</si>
  <si>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</si>
  <si>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</si>
  <si>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</si>
  <si>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</si>
  <si>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</si>
  <si>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</si>
  <si>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</si>
  <si>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</si>
  <si>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</si>
  <si>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</si>
  <si>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</si>
  <si>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</si>
  <si>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</si>
  <si>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</si>
  <si>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</si>
  <si>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</si>
  <si>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</si>
  <si>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</si>
  <si>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</si>
  <si>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</si>
  <si>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</si>
  <si>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</si>
  <si>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</si>
  <si>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</si>
  <si>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</si>
  <si>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</si>
  <si>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</si>
  <si>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</si>
  <si>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</si>
  <si>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</si>
  <si>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</si>
  <si>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</si>
  <si>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</si>
  <si>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</si>
  <si>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</si>
  <si>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</si>
  <si>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</si>
  <si>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</si>
  <si>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</si>
  <si>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</si>
  <si>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</si>
  <si>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</si>
  <si>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</si>
  <si>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</si>
  <si>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</si>
  <si>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</si>
  <si>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</si>
  <si>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</si>
  <si>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</si>
  <si>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</si>
  <si>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</si>
  <si>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</si>
  <si>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</si>
  <si>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</si>
  <si>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</si>
  <si>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</si>
  <si>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</si>
  <si>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</si>
  <si>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</si>
  <si>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</si>
  <si>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</si>
  <si>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</si>
  <si>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</si>
  <si>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</si>
  <si>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</si>
  <si>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</si>
  <si>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</si>
  <si>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</si>
  <si>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</si>
  <si>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</si>
  <si>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</si>
  <si>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</si>
  <si>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</si>
  <si>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</si>
  <si>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</si>
  <si>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</si>
  <si>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</si>
  <si>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</si>
  <si>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</si>
  <si>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</si>
  <si>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</si>
  <si>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</si>
  <si>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</si>
  <si>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</si>
  <si>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</si>
  <si>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</si>
  <si>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</si>
  <si>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</si>
  <si>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</si>
  <si>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</si>
  <si>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</si>
  <si>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</si>
  <si>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</si>
  <si>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</si>
  <si>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</si>
  <si>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</si>
  <si>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</si>
  <si>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</si>
  <si>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</si>
  <si>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</si>
  <si>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</si>
  <si>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</si>
  <si>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</si>
  <si>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</si>
  <si>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</si>
  <si>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</si>
  <si>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</si>
  <si>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</si>
  <si>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</si>
  <si>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</si>
  <si>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</si>
  <si>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</si>
  <si>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</si>
  <si>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</si>
  <si>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</si>
  <si>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</si>
  <si>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</si>
  <si>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</si>
  <si>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</si>
  <si>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</si>
  <si>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</si>
  <si>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</si>
  <si>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</si>
  <si>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</si>
  <si>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</si>
  <si>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</si>
  <si>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</si>
  <si>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</si>
  <si>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</si>
  <si>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</si>
  <si>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</si>
  <si>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</si>
  <si>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</si>
  <si>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</si>
  <si>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</si>
  <si>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</si>
  <si>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</si>
  <si>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</si>
  <si>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</si>
  <si>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</si>
  <si>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</si>
  <si>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</si>
  <si>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</si>
  <si>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</si>
  <si>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</si>
  <si>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</si>
  <si>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</si>
  <si>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</si>
  <si>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</si>
  <si>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</si>
  <si>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</si>
  <si>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</si>
  <si>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</si>
  <si>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</si>
  <si>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</si>
  <si>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</si>
  <si>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</si>
  <si>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</si>
  <si>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</si>
  <si>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</si>
  <si>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</si>
  <si>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</si>
  <si>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</si>
  <si>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</si>
  <si>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</si>
  <si>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</si>
  <si>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</si>
  <si>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</si>
  <si>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</si>
  <si>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</si>
  <si>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</si>
  <si>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</si>
  <si>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</si>
  <si>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</si>
  <si>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</si>
  <si>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</si>
  <si>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</si>
  <si>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</si>
  <si>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</si>
  <si>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</si>
  <si>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</si>
  <si>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</si>
  <si>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</si>
  <si>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</si>
  <si>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</si>
  <si>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</si>
  <si>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</si>
  <si>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</si>
  <si>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</si>
  <si>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</si>
  <si>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</si>
  <si>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</si>
  <si>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</si>
  <si>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</si>
  <si>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</si>
  <si>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</si>
  <si>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</si>
  <si>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</si>
  <si>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</si>
  <si>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</si>
  <si>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</si>
  <si>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</si>
  <si>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</si>
  <si>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</si>
  <si>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</si>
  <si>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</si>
  <si>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</si>
  <si>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</si>
  <si>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</si>
  <si>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</si>
  <si>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</si>
  <si>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</si>
  <si>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</si>
  <si>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</si>
  <si>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</si>
  <si>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</si>
  <si>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</si>
  <si>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</si>
  <si>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</si>
  <si>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</si>
  <si>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</si>
  <si>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</si>
  <si>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</si>
  <si>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</si>
  <si>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</si>
  <si>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</si>
  <si>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</si>
  <si>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</si>
  <si>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</si>
  <si>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</si>
  <si>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</si>
  <si>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</si>
  <si>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</si>
  <si>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</si>
  <si>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</si>
  <si>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</si>
  <si>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</si>
  <si>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</si>
  <si>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</si>
  <si>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</si>
  <si>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</si>
  <si>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</si>
  <si>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</si>
  <si>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</si>
  <si>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</si>
  <si>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</si>
  <si>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</si>
  <si>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</si>
  <si>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</si>
  <si>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</si>
  <si>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</si>
  <si>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</si>
  <si>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</si>
  <si>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</si>
  <si>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</si>
  <si>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</si>
  <si>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</si>
  <si>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</si>
  <si>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</si>
  <si>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</si>
  <si>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</si>
  <si>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</si>
  <si>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</si>
  <si>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</si>
  <si>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</si>
  <si>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</si>
  <si>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</si>
  <si>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</si>
  <si>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</si>
  <si>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</si>
  <si>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</si>
  <si>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</si>
  <si>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</si>
  <si>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</si>
  <si>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</si>
  <si>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</si>
  <si>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</si>
  <si>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</si>
  <si>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</si>
  <si>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</si>
  <si>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</si>
  <si>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</si>
  <si>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</si>
  <si>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</si>
  <si>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</si>
  <si>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</si>
  <si>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</si>
  <si>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</si>
  <si>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</si>
  <si>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</si>
  <si>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</si>
  <si>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</si>
  <si>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</si>
  <si>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</si>
  <si>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</si>
  <si>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</si>
  <si>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</si>
  <si>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</si>
  <si>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</si>
  <si>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</si>
  <si>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</si>
  <si>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</si>
  <si>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</si>
  <si>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</si>
  <si>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</si>
  <si>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</si>
  <si>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</si>
  <si>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</si>
  <si>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</si>
  <si>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</si>
  <si>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</si>
  <si>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</si>
  <si>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</si>
  <si>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</si>
  <si>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</si>
  <si>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</si>
  <si>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</si>
  <si>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</si>
  <si>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</si>
  <si>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</si>
  <si>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</si>
  <si>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</si>
  <si>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</si>
  <si>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</si>
  <si>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</si>
  <si>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</si>
  <si>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</si>
  <si>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</si>
  <si>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</si>
  <si>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</si>
  <si>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</si>
  <si>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</si>
  <si>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</si>
  <si>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</si>
  <si>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</si>
  <si>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</si>
  <si>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</si>
  <si>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</si>
  <si>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</si>
  <si>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</si>
  <si>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</si>
  <si>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</si>
  <si>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</si>
  <si>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</si>
  <si>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</si>
  <si>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</si>
  <si>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</si>
  <si>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</si>
  <si>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</si>
  <si>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</si>
  <si>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</si>
  <si>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</si>
  <si>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</si>
  <si>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</si>
  <si>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</si>
  <si>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</si>
  <si>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</si>
  <si>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</si>
  <si>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</si>
  <si>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</si>
  <si>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</si>
  <si>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</si>
  <si>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</si>
  <si>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</si>
  <si>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</si>
  <si>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</si>
  <si>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</si>
  <si>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</si>
  <si>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</si>
  <si>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</si>
  <si>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</si>
  <si>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</si>
  <si>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</si>
  <si>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</si>
  <si>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</si>
  <si>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</si>
  <si>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</si>
  <si>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</si>
  <si>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</si>
  <si>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</si>
  <si>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</si>
  <si>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</si>
  <si>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</si>
  <si>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</si>
  <si>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</si>
  <si>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</si>
  <si>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</si>
  <si>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</si>
  <si>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</si>
  <si>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</si>
  <si>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</si>
  <si>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</si>
  <si>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</si>
  <si>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</si>
  <si>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</si>
  <si>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</si>
  <si>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</si>
  <si>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</si>
  <si>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</si>
  <si>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</si>
  <si>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</si>
  <si>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</si>
  <si>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</si>
  <si>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</si>
  <si>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</si>
  <si>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</si>
  <si>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</si>
  <si>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</si>
  <si>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</si>
  <si>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</si>
  <si>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</si>
  <si>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</si>
  <si>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</si>
  <si>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</si>
  <si>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</si>
  <si>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</si>
  <si>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</si>
  <si>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</si>
  <si>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</si>
  <si>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</si>
  <si>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</si>
  <si>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</si>
  <si>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</si>
  <si>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</si>
  <si>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</si>
  <si>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</si>
  <si>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</si>
  <si>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</si>
  <si>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</si>
  <si>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</si>
  <si>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</si>
  <si>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</si>
  <si>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</si>
  <si>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</si>
  <si>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</si>
  <si>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</si>
  <si>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</si>
  <si>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</si>
  <si>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</si>
  <si>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</si>
  <si>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</si>
  <si>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</si>
  <si>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</si>
  <si>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</si>
  <si>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</si>
  <si>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</si>
  <si>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</si>
  <si>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</si>
  <si>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</si>
  <si>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</si>
  <si>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</si>
  <si>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</si>
  <si>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</si>
  <si>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</si>
  <si>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</si>
  <si>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</si>
  <si>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</si>
  <si>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</si>
  <si>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</si>
  <si>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</si>
  <si>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</si>
  <si>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</si>
  <si>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</si>
  <si>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</si>
  <si>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</si>
  <si>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</si>
  <si>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</si>
  <si>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</si>
  <si>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</si>
  <si>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</si>
  <si>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</si>
  <si>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</si>
  <si>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</si>
  <si>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</si>
  <si>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</si>
  <si>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</si>
  <si>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</si>
  <si>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</si>
  <si>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</si>
  <si>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</si>
  <si>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</si>
  <si>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</si>
  <si>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</si>
  <si>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</si>
  <si>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</si>
  <si>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</si>
  <si>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</si>
  <si>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</si>
  <si>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</si>
  <si>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</si>
  <si>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</si>
  <si>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</si>
  <si>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</si>
  <si>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</si>
  <si>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</si>
  <si>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</si>
  <si>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</si>
  <si>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</si>
  <si>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</si>
  <si>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</si>
  <si>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</si>
  <si>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</si>
  <si>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</si>
  <si>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</si>
  <si>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</si>
  <si>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</si>
  <si>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</si>
  <si>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</si>
  <si>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</si>
  <si>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</si>
  <si>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</si>
  <si>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</si>
  <si>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</si>
  <si>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</si>
  <si>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</si>
  <si>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</si>
  <si>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</si>
  <si>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</si>
  <si>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</si>
  <si>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</si>
  <si>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</si>
  <si>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</si>
  <si>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</si>
  <si>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</si>
  <si>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</si>
  <si>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</si>
  <si>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</si>
  <si>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</si>
  <si>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</si>
  <si>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</si>
  <si>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</si>
  <si>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</si>
  <si>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</si>
  <si>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</si>
  <si>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</si>
  <si>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</si>
  <si>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</si>
  <si>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</si>
  <si>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</si>
  <si>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</si>
  <si>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</si>
  <si>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</si>
  <si>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</si>
  <si>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</si>
  <si>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</si>
  <si>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</si>
  <si>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</si>
  <si>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</si>
  <si>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</si>
  <si>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</si>
  <si>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</si>
  <si>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</si>
  <si>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</si>
  <si>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</si>
  <si>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</si>
  <si>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</si>
  <si>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</si>
  <si>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</si>
  <si>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</si>
  <si>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</si>
  <si>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</si>
  <si>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</si>
  <si>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</si>
  <si>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</si>
  <si>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</si>
  <si>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</si>
  <si>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</si>
  <si>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</si>
  <si>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</si>
  <si>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</si>
  <si>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</si>
  <si>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</si>
  <si>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</si>
  <si>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</si>
  <si>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</si>
  <si>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</si>
  <si>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</si>
  <si>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</si>
  <si>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</si>
  <si>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</si>
  <si>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</si>
  <si>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</si>
  <si>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</si>
  <si>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</si>
  <si>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</si>
  <si>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</si>
  <si>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</si>
  <si>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</si>
  <si>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</si>
  <si>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</si>
  <si>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</si>
  <si>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</si>
  <si>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</si>
  <si>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</si>
  <si>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</si>
  <si>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</si>
  <si>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</si>
  <si>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</si>
  <si>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</si>
  <si>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</si>
  <si>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</si>
  <si>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</si>
  <si>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</si>
  <si>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</si>
  <si>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</si>
  <si>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</si>
  <si>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</si>
  <si>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</si>
  <si>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</si>
  <si>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</si>
  <si>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</si>
  <si>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</si>
  <si>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</si>
  <si>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</si>
  <si>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</si>
  <si>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</si>
  <si>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</si>
  <si>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</si>
  <si>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</si>
  <si>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</si>
  <si>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</si>
  <si>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</si>
  <si>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</si>
  <si>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</si>
  <si>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</si>
  <si>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</si>
  <si>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</si>
  <si>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</si>
  <si>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</si>
  <si>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</si>
  <si>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</si>
  <si>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</si>
  <si>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</si>
  <si>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</si>
  <si>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</si>
  <si>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</si>
  <si>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</si>
  <si>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</si>
  <si>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</si>
  <si>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</si>
  <si>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</si>
  <si>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</si>
  <si>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</si>
  <si>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</si>
  <si>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</si>
  <si>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</si>
  <si>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</si>
  <si>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</si>
  <si>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</si>
  <si>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</si>
  <si>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</si>
  <si>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</si>
  <si>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</si>
  <si>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</si>
  <si>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</si>
  <si>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</si>
  <si>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</si>
  <si>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</si>
  <si>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</si>
  <si>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</si>
  <si>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</si>
  <si>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</si>
  <si>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</si>
  <si>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</si>
  <si>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</si>
  <si>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</si>
  <si>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</si>
  <si>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</si>
  <si>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</si>
  <si>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</si>
  <si>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</si>
  <si>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</si>
  <si>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</si>
  <si>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</si>
  <si>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</si>
  <si>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</si>
  <si>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</si>
  <si>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</si>
  <si>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</si>
  <si>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</si>
  <si>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</si>
  <si>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</si>
  <si>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</si>
  <si>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</si>
  <si>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</si>
  <si>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</si>
  <si>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</si>
  <si>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</si>
  <si>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</si>
  <si>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</si>
  <si>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</si>
  <si>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</si>
  <si>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</si>
  <si>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</si>
  <si>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</si>
  <si>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</si>
  <si>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</si>
  <si>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</si>
  <si>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</si>
  <si>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</si>
  <si>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</si>
  <si>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</si>
  <si>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</si>
  <si>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</si>
  <si>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</si>
  <si>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</si>
  <si>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</si>
  <si>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</si>
  <si>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</si>
  <si>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</si>
  <si>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</si>
  <si>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</si>
  <si>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</si>
  <si>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</si>
  <si>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</si>
  <si>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</si>
  <si>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</si>
  <si>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</si>
  <si>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</si>
  <si>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</si>
  <si>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</si>
  <si>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</si>
  <si>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</si>
  <si>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</si>
  <si>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</si>
  <si>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</si>
  <si>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</si>
  <si>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</si>
  <si>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</si>
  <si>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</si>
  <si>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</si>
  <si>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</si>
  <si>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</si>
  <si>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</si>
  <si>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</si>
  <si>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</si>
  <si>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</si>
  <si>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</si>
  <si>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</si>
  <si>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</si>
  <si>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</si>
  <si>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</si>
  <si>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</si>
  <si>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</si>
  <si>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</si>
  <si>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</si>
  <si>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</si>
  <si>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</si>
  <si>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</si>
  <si>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</si>
  <si>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</si>
  <si>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</si>
  <si>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</si>
  <si>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</si>
  <si>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</si>
  <si>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</si>
  <si>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</si>
  <si>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</si>
  <si>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</si>
  <si>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</si>
  <si>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</si>
  <si>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</si>
  <si>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</si>
  <si>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</si>
  <si>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</si>
  <si>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</si>
  <si>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</si>
  <si>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</si>
  <si>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</si>
  <si>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</si>
  <si>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</si>
  <si>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</si>
  <si>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</si>
  <si>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</si>
  <si>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</si>
  <si>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</si>
  <si>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</si>
  <si>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</si>
  <si>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</si>
  <si>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</si>
  <si>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</si>
  <si>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</si>
  <si>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</si>
  <si>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</si>
  <si>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</si>
  <si>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</si>
  <si>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</si>
  <si>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</si>
  <si>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</si>
  <si>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</si>
  <si>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</si>
  <si>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</si>
  <si>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</si>
  <si>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</si>
  <si>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</si>
  <si>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</si>
  <si>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</si>
  <si>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</si>
  <si>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</si>
  <si>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</si>
  <si>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</si>
  <si>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</si>
  <si>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</si>
  <si>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</si>
  <si>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</si>
  <si>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</si>
  <si>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</si>
  <si>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</si>
  <si>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</si>
  <si>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</si>
  <si>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</si>
  <si>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</si>
  <si>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</si>
  <si>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</si>
  <si>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</si>
  <si>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</si>
  <si>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</si>
  <si>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</si>
  <si>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</si>
  <si>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</si>
  <si>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</si>
  <si>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</si>
  <si>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</si>
  <si>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</si>
  <si>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</si>
  <si>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</si>
  <si>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</si>
  <si>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</si>
  <si>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</si>
  <si>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</si>
  <si>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</si>
  <si>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</si>
  <si>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</si>
  <si>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</si>
  <si>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</si>
  <si>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</si>
  <si>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</si>
  <si>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</si>
  <si>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</si>
  <si>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</si>
  <si>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</si>
  <si>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</si>
  <si>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</si>
  <si>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</si>
  <si>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</si>
  <si>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</si>
  <si>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</si>
  <si>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</si>
  <si>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</si>
  <si>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</si>
  <si>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</si>
  <si>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</si>
  <si>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</si>
  <si>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</si>
  <si>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</si>
  <si>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</si>
  <si>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</si>
  <si>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</si>
  <si>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</si>
  <si>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</si>
  <si>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</si>
  <si>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</si>
  <si>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</si>
  <si>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</si>
  <si>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</si>
  <si>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</si>
  <si>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</si>
  <si>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</si>
  <si>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</si>
  <si>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</si>
  <si>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</si>
  <si>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</si>
  <si>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</si>
  <si>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</si>
  <si>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</si>
  <si>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</si>
  <si>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</si>
  <si>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</si>
  <si>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</si>
  <si>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</si>
  <si>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</si>
  <si>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</si>
  <si>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</si>
  <si>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</si>
  <si>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</si>
  <si>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</si>
  <si>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</si>
  <si>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</si>
  <si>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</si>
  <si>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</si>
  <si>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</si>
  <si>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</si>
  <si>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</si>
  <si>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</si>
  <si>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</si>
  <si>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</si>
  <si>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</si>
  <si>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</si>
  <si>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</si>
  <si>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</si>
  <si>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</si>
  <si>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</si>
  <si>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</si>
  <si>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</si>
  <si>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</si>
  <si>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</si>
  <si>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</si>
  <si>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</si>
  <si>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</si>
  <si>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</si>
  <si>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</si>
  <si>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</si>
  <si>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</si>
  <si>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</si>
  <si>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</si>
  <si>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</si>
  <si>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</si>
  <si>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</si>
  <si>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</si>
  <si>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</si>
  <si>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</si>
  <si>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</si>
  <si>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</si>
  <si>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</si>
  <si>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</si>
  <si>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</si>
  <si>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</si>
  <si>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</si>
  <si>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</si>
  <si>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</si>
  <si>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</si>
  <si>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</si>
  <si>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</si>
  <si>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</si>
  <si>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</si>
  <si>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</si>
  <si>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</si>
  <si>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</si>
  <si>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</si>
  <si>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</si>
  <si>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</si>
  <si>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</si>
  <si>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</si>
  <si>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</si>
  <si>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</si>
  <si>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</si>
  <si>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</si>
  <si>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</si>
  <si>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</si>
  <si>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</si>
  <si>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</si>
  <si>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</si>
  <si>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</si>
  <si>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</si>
  <si>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</si>
  <si>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</si>
  <si>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</si>
  <si>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</si>
  <si>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</si>
  <si>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</si>
  <si>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</si>
  <si>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</si>
  <si>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</si>
  <si>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</si>
  <si>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</si>
  <si>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</si>
  <si>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</si>
  <si>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</si>
  <si>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</si>
  <si>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</si>
  <si>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</si>
  <si>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</si>
  <si>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</si>
  <si>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</si>
  <si>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</si>
  <si>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</si>
  <si>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</si>
  <si>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</si>
  <si>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</si>
  <si>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</si>
  <si>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</si>
  <si>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</si>
  <si>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</si>
  <si>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</si>
  <si>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</si>
  <si>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</si>
  <si>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</si>
  <si>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</si>
  <si>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</si>
  <si>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</si>
  <si>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</si>
  <si>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</si>
  <si>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</si>
  <si>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</si>
  <si>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</si>
  <si>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</si>
  <si>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</si>
  <si>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</si>
  <si>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</si>
  <si>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</si>
  <si>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</si>
  <si>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</si>
  <si>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</si>
  <si>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</si>
  <si>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</si>
  <si>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</si>
  <si>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</si>
  <si>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</si>
  <si>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</si>
  <si>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</si>
  <si>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</si>
  <si>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</si>
  <si>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</si>
  <si>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</si>
  <si>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</si>
  <si>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</si>
  <si>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</si>
  <si>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</si>
  <si>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</si>
  <si>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</si>
  <si>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</si>
  <si>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</si>
  <si>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</si>
  <si>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</si>
  <si>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</si>
  <si>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</si>
  <si>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</si>
  <si>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</si>
  <si>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</si>
  <si>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</si>
  <si>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</si>
  <si>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</si>
  <si>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</si>
  <si>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</si>
  <si>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</si>
  <si>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</si>
  <si>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</si>
  <si>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</si>
  <si>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</si>
  <si>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</si>
  <si>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</si>
  <si>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</si>
  <si>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</si>
  <si>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</si>
  <si>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</si>
  <si>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</si>
  <si>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</si>
  <si>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</si>
  <si>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</si>
  <si>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</si>
  <si>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</si>
  <si>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</si>
  <si>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</si>
  <si>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</si>
  <si>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</si>
  <si>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</si>
  <si>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</si>
  <si>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</si>
  <si>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</si>
  <si>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</si>
  <si>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</si>
  <si>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</si>
  <si>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</si>
  <si>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</si>
  <si>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</si>
  <si>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</si>
  <si>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</si>
  <si>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</si>
  <si>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</si>
  <si>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</si>
  <si>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</si>
  <si>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</si>
  <si>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</si>
  <si>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</si>
  <si>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</si>
  <si>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</si>
  <si>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</si>
  <si>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</si>
  <si>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</si>
  <si>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</si>
  <si>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</si>
  <si>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</si>
  <si>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</si>
  <si>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</si>
  <si>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</si>
  <si>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</si>
  <si>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</si>
  <si>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</si>
  <si>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</si>
  <si>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</si>
  <si>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</si>
  <si>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</si>
  <si>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</si>
  <si>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</si>
  <si>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</si>
  <si>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</si>
  <si>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</si>
  <si>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</si>
  <si>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</si>
  <si>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</si>
  <si>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</si>
  <si>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</si>
  <si>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</si>
  <si>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</si>
  <si>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</si>
  <si>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</si>
  <si>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</si>
  <si>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</si>
  <si>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</si>
  <si>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</si>
  <si>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</si>
  <si>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</si>
  <si>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</si>
  <si>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</si>
  <si>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</si>
  <si>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</si>
  <si>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</si>
  <si>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</si>
  <si>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</si>
  <si>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</si>
  <si>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</si>
  <si>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</si>
  <si>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</si>
  <si>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</si>
  <si>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</si>
  <si>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</si>
  <si>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</si>
  <si>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</si>
  <si>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</si>
  <si>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</si>
  <si>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</si>
  <si>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</si>
  <si>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</si>
  <si>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</si>
  <si>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</si>
  <si>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</si>
  <si>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</si>
  <si>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</si>
  <si>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</si>
  <si>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</si>
  <si>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</si>
  <si>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</si>
  <si>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</si>
  <si>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</si>
  <si>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</si>
  <si>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</si>
  <si>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</si>
  <si>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</si>
  <si>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</si>
  <si>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</si>
  <si>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</si>
  <si>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</si>
  <si>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</si>
  <si>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</si>
  <si>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</si>
  <si>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</si>
  <si>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</si>
  <si>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</si>
  <si>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</si>
  <si>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</si>
  <si>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</si>
  <si>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</si>
  <si>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</si>
  <si>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</si>
  <si>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</si>
  <si>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</si>
  <si>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</si>
  <si>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</si>
  <si>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</si>
  <si>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</si>
  <si>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</si>
  <si>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</si>
  <si>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</si>
  <si>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</si>
  <si>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</si>
  <si>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</si>
  <si>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</si>
  <si>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</si>
  <si>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</si>
  <si>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</si>
  <si>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</si>
  <si>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</si>
  <si>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</si>
  <si>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</si>
  <si>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</si>
  <si>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</si>
  <si>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</si>
  <si>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</si>
  <si>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</si>
  <si>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</si>
  <si>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</si>
  <si>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</si>
  <si>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</si>
  <si>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</si>
  <si>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</si>
  <si>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</si>
  <si>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</si>
  <si>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</si>
  <si>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</si>
  <si>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</si>
  <si>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</si>
  <si>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</si>
  <si>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</si>
  <si>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</si>
  <si>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</si>
  <si>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</si>
  <si>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</si>
  <si>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</si>
  <si>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</si>
  <si>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</si>
  <si>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</si>
  <si>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</si>
  <si>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</si>
  <si>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</si>
  <si>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</si>
  <si>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</si>
  <si>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</si>
  <si>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</si>
  <si>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</si>
  <si>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</si>
  <si>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</si>
  <si>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</si>
  <si>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</si>
  <si>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</si>
  <si>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</si>
  <si>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</si>
  <si>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</si>
  <si>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</si>
  <si>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</si>
  <si>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</si>
  <si>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</si>
  <si>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</si>
  <si>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</si>
  <si>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</si>
  <si>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</si>
  <si>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</si>
  <si>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</si>
  <si>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</si>
  <si>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</si>
  <si>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</si>
  <si>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</si>
  <si>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</si>
  <si>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</si>
  <si>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</si>
  <si>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</si>
  <si>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</si>
  <si>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</si>
  <si>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</si>
  <si>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</si>
  <si>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</si>
  <si>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</si>
  <si>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</si>
  <si>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</si>
  <si>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</si>
  <si>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</si>
  <si>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</si>
  <si>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</si>
  <si>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</si>
  <si>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</si>
  <si>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</si>
  <si>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</si>
  <si>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</si>
  <si>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</si>
  <si>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</si>
  <si>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</si>
  <si>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</si>
  <si>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</si>
  <si>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</si>
  <si>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</si>
  <si>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</si>
  <si>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</si>
  <si>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</si>
  <si>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</si>
  <si>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</si>
  <si>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</si>
  <si>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</si>
  <si>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</si>
  <si>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</si>
  <si>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</si>
  <si>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</si>
  <si>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</si>
  <si>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</si>
  <si>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</si>
  <si>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</si>
  <si>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</si>
  <si>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</si>
  <si>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</si>
  <si>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</si>
  <si>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</si>
  <si>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</si>
  <si>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</si>
  <si>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</si>
  <si>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</si>
  <si>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</si>
  <si>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</si>
  <si>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</si>
  <si>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</si>
  <si>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</si>
  <si>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</si>
  <si>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</si>
  <si>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</si>
  <si>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</si>
  <si>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</si>
  <si>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</si>
  <si>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</si>
  <si>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</si>
  <si>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</si>
  <si>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</si>
  <si>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</si>
  <si>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</si>
  <si>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</si>
  <si>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</si>
  <si>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</si>
  <si>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</si>
  <si>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</si>
  <si>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</si>
  <si>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</si>
  <si>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</si>
  <si>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</si>
  <si>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</si>
  <si>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</si>
  <si>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</si>
  <si>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</si>
  <si>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</si>
  <si>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</si>
  <si>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</si>
  <si>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</si>
  <si>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</si>
  <si>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</si>
  <si>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</si>
  <si>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</si>
  <si>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</si>
  <si>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</si>
  <si>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</si>
  <si>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</si>
  <si>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</si>
  <si>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</si>
  <si>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</si>
  <si>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</si>
  <si>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</si>
  <si>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</si>
  <si>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</si>
  <si>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</si>
  <si>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</si>
  <si>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</si>
  <si>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</si>
  <si>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</si>
  <si>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</si>
  <si>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</si>
  <si>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</si>
  <si>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</si>
  <si>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</si>
  <si>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</si>
  <si>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</si>
  <si>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</si>
  <si>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</si>
  <si>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</si>
  <si>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</si>
  <si>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</si>
  <si>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</si>
  <si>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</si>
  <si>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</si>
  <si>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</si>
  <si>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</si>
  <si>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</si>
  <si>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</si>
  <si>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</si>
  <si>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</si>
  <si>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</si>
  <si>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</si>
  <si>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</si>
  <si>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</si>
  <si>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</si>
  <si>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</si>
  <si>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</si>
  <si>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</si>
  <si>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</si>
  <si>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</si>
  <si>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</si>
  <si>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</si>
  <si>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</si>
  <si>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</si>
  <si>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</si>
  <si>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</si>
  <si>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</si>
  <si>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</si>
  <si>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</si>
  <si>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</si>
  <si>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</si>
  <si>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</si>
  <si>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</si>
  <si>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</si>
  <si>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</si>
  <si>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</si>
  <si>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</si>
  <si>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</si>
  <si>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</si>
  <si>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</si>
  <si>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</si>
  <si>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</si>
  <si>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</si>
  <si>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</si>
  <si>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</si>
  <si>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</si>
  <si>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</si>
  <si>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</si>
  <si>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</si>
  <si>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</si>
  <si>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</si>
  <si>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</si>
  <si>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</si>
  <si>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</si>
  <si>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</si>
  <si>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</si>
  <si>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</si>
  <si>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</si>
  <si>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</si>
  <si>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</si>
  <si>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</si>
  <si>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</si>
  <si>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</si>
  <si>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</si>
  <si>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</si>
  <si>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</si>
  <si>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</si>
  <si>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</si>
  <si>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</si>
  <si>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</si>
  <si>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</si>
  <si>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</si>
  <si>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</si>
  <si>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</si>
  <si>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</si>
  <si>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</si>
  <si>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</si>
  <si>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</si>
  <si>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</si>
  <si>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</si>
  <si>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</si>
  <si>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</si>
  <si>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</si>
  <si>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</si>
  <si>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</si>
  <si>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</si>
  <si>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</si>
  <si>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</si>
  <si>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</si>
  <si>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</si>
  <si>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</si>
  <si>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</si>
  <si>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</si>
  <si>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</si>
  <si>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</si>
  <si>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</si>
  <si>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</si>
  <si>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</si>
  <si>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</si>
  <si>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</si>
  <si>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</si>
  <si>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</si>
  <si>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</si>
  <si>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</si>
  <si>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</si>
  <si>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</si>
  <si>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</si>
  <si>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</si>
  <si>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</si>
  <si>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</si>
  <si>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</si>
  <si>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</si>
  <si>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</si>
  <si>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</si>
  <si>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</si>
  <si>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</si>
  <si>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</si>
  <si>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</si>
  <si>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</si>
  <si>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</si>
  <si>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</si>
  <si>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</si>
  <si>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</si>
  <si>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</si>
  <si>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</si>
  <si>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</si>
  <si>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</si>
  <si>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</si>
  <si>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</si>
  <si>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</si>
  <si>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</si>
  <si>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</si>
  <si>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</si>
  <si>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</si>
  <si>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</si>
  <si>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</si>
  <si>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</si>
  <si>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</si>
  <si>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</si>
  <si>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</si>
  <si>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</si>
  <si>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</si>
  <si>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</si>
  <si>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</si>
  <si>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</si>
  <si>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</si>
  <si>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</si>
  <si>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</si>
  <si>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</si>
  <si>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</si>
  <si>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</si>
  <si>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</si>
  <si>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</si>
  <si>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</si>
  <si>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</si>
  <si>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</si>
  <si>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</si>
  <si>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</si>
  <si>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</si>
  <si>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</si>
  <si>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</si>
  <si>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</si>
  <si>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</si>
  <si>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</si>
  <si>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</si>
  <si>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</si>
  <si>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</si>
  <si>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</si>
  <si>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</si>
  <si>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</si>
  <si>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</si>
  <si>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</si>
  <si>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</si>
  <si>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</si>
  <si>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</si>
  <si>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</si>
  <si>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</si>
  <si>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</si>
  <si>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</si>
  <si>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</si>
  <si>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</si>
  <si>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</si>
  <si>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</si>
  <si>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</si>
  <si>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</si>
  <si>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</si>
  <si>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</si>
  <si>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</si>
  <si>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</si>
  <si>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</si>
  <si>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</si>
  <si>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</si>
  <si>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</si>
  <si>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</si>
  <si>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</si>
  <si>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</si>
  <si>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</si>
  <si>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</si>
  <si>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</si>
  <si>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</si>
  <si>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</si>
  <si>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</si>
  <si>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</si>
  <si>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</si>
  <si>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</si>
  <si>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</si>
  <si>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</si>
  <si>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</si>
  <si>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</si>
  <si>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</si>
  <si>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</si>
  <si>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</si>
  <si>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</si>
  <si>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</si>
  <si>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</si>
  <si>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</si>
  <si>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</si>
  <si>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</si>
  <si>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</si>
  <si>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</si>
  <si>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</si>
  <si>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</si>
  <si>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</si>
  <si>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</si>
  <si>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</si>
  <si>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</si>
  <si>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</si>
  <si>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</si>
  <si>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</si>
  <si>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</si>
  <si>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</si>
  <si>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</si>
  <si>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</si>
  <si>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</si>
  <si>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</si>
  <si>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</si>
  <si>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</si>
  <si>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</si>
  <si>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</si>
  <si>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</si>
  <si>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</si>
  <si>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</si>
  <si>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</si>
  <si>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</si>
  <si>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</si>
  <si>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</si>
  <si>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</si>
  <si>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</si>
  <si>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</si>
  <si>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</si>
  <si>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</si>
  <si>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</si>
  <si>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</si>
  <si>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</si>
  <si>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</si>
  <si>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</si>
  <si>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</si>
  <si>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</si>
  <si>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</si>
  <si>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</si>
  <si>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</si>
  <si>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</si>
  <si>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</si>
  <si>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</si>
  <si>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</si>
  <si>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</si>
  <si>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</si>
  <si>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</si>
  <si>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</si>
  <si>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</si>
  <si>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</si>
  <si>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</si>
  <si>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</si>
  <si>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</si>
  <si>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</si>
  <si>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</si>
  <si>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</si>
  <si>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</si>
  <si>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</si>
  <si>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</si>
  <si>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</si>
  <si>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</si>
  <si>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</si>
  <si>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</si>
  <si>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</si>
  <si>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</si>
  <si>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</si>
  <si>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</si>
  <si>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</si>
  <si>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</si>
  <si>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</si>
  <si>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</si>
  <si>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</si>
  <si>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</si>
  <si>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</si>
  <si>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</si>
  <si>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</si>
  <si>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</si>
  <si>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</si>
  <si>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</si>
  <si>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</si>
  <si>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</si>
  <si>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</si>
  <si>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</si>
  <si>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</si>
  <si>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</si>
  <si>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</si>
  <si>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</si>
  <si>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</si>
  <si>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</si>
  <si>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</si>
  <si>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</si>
  <si>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</si>
  <si>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</si>
  <si>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</si>
  <si>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</si>
  <si>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</si>
  <si>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</si>
  <si>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</si>
  <si>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</si>
  <si>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</si>
  <si>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</si>
  <si>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</si>
  <si>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</si>
  <si>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</si>
  <si>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</si>
  <si>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</si>
  <si>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</si>
  <si>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</si>
  <si>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</si>
  <si>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</si>
  <si>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</si>
  <si>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</si>
  <si>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</si>
  <si>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</si>
  <si>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</si>
  <si>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</si>
  <si>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</si>
  <si>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</si>
  <si>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</si>
  <si>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</si>
  <si>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</si>
  <si>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</si>
  <si>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</si>
  <si>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</si>
  <si>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</si>
  <si>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</si>
  <si>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</si>
  <si>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</si>
  <si>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</si>
  <si>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</si>
  <si>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</si>
  <si>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</si>
  <si>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</si>
  <si>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</si>
  <si>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</si>
  <si>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</si>
  <si>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</si>
  <si>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</si>
  <si>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</si>
  <si>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</si>
  <si>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</si>
  <si>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</si>
  <si>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</si>
  <si>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</si>
  <si>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</si>
  <si>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</si>
  <si>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</si>
  <si>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</si>
  <si>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</si>
  <si>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</si>
  <si>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</si>
  <si>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</si>
  <si>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</si>
  <si>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</si>
  <si>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</si>
  <si>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</si>
  <si>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</si>
  <si>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</si>
  <si>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</si>
  <si>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</si>
  <si>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</si>
  <si>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</si>
  <si>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</si>
  <si>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</si>
  <si>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</si>
  <si>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</si>
  <si>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</si>
  <si>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</si>
  <si>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</si>
  <si>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</si>
  <si>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</si>
  <si>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</si>
  <si>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</si>
  <si>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</si>
  <si>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</si>
  <si>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</si>
  <si>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</si>
  <si>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</si>
  <si>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</si>
  <si>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</si>
  <si>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</si>
  <si>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</si>
  <si>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</si>
  <si>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</si>
  <si>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</si>
  <si>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</si>
  <si>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</si>
  <si>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</si>
  <si>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</si>
  <si>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</si>
  <si>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</si>
  <si>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</si>
  <si>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</si>
  <si>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</si>
  <si>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</si>
  <si>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</si>
  <si>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</si>
  <si>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</si>
  <si>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</si>
  <si>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</si>
  <si>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</si>
  <si>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</si>
  <si>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</si>
  <si>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</si>
  <si>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</si>
  <si>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</si>
  <si>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</si>
  <si>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</si>
  <si>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</si>
  <si>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</si>
  <si>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</si>
  <si>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</si>
  <si>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</si>
  <si>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</si>
  <si>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</si>
  <si>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</si>
  <si>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</si>
  <si>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</si>
  <si>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</si>
  <si>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</si>
  <si>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</si>
  <si>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</si>
  <si>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</si>
  <si>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</si>
  <si>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</si>
  <si>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</si>
  <si>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</si>
  <si>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</si>
  <si>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</si>
  <si>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</si>
  <si>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</si>
  <si>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</si>
  <si>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</si>
  <si>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</si>
  <si>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</si>
  <si>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</si>
  <si>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</si>
  <si>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</si>
  <si>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</si>
  <si>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</si>
  <si>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</si>
  <si>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</si>
  <si>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</si>
  <si>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</si>
  <si>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</si>
  <si>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</si>
  <si>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</si>
  <si>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</si>
  <si>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</si>
  <si>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</si>
  <si>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</si>
  <si>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</si>
  <si>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</si>
  <si>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</si>
  <si>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</si>
  <si>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</si>
  <si>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</si>
  <si>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</si>
  <si>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</si>
  <si>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</si>
  <si>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</si>
  <si>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</si>
  <si>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</si>
  <si>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</si>
  <si>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</si>
  <si>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</si>
  <si>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</si>
  <si>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</si>
  <si>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</si>
  <si>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</si>
  <si>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</si>
  <si>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</si>
  <si>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</si>
  <si>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</si>
  <si>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</si>
  <si>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</si>
  <si>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</si>
  <si>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</si>
  <si>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</si>
  <si>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</si>
  <si>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</si>
  <si>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</si>
  <si>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</si>
  <si>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</si>
  <si>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</si>
  <si>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</si>
  <si>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</si>
  <si>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</si>
  <si>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</si>
  <si>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</si>
  <si>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</si>
  <si>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</si>
  <si>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</si>
  <si>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</si>
  <si>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</si>
  <si>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</si>
  <si>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</si>
  <si>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</si>
  <si>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</si>
  <si>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</si>
  <si>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</si>
  <si>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</si>
  <si>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</si>
  <si>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</si>
  <si>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</si>
  <si>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</si>
  <si>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</si>
  <si>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</si>
  <si>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</si>
  <si>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</si>
  <si>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</si>
  <si>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</si>
  <si>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</si>
  <si>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</si>
  <si>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</si>
  <si>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</si>
  <si>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</si>
  <si>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</si>
  <si>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</si>
  <si>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</si>
  <si>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</si>
  <si>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</si>
  <si>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</si>
  <si>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</si>
  <si>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</si>
  <si>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</si>
  <si>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</si>
  <si>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</si>
  <si>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</si>
  <si>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</si>
  <si>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</si>
  <si>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</si>
  <si>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</si>
  <si>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</si>
  <si>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</si>
  <si>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</si>
  <si>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</si>
  <si>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</si>
  <si>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</si>
  <si>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</si>
  <si>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</si>
  <si>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</si>
  <si>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</si>
  <si>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</si>
  <si>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</si>
  <si>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</si>
  <si>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</si>
  <si>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</si>
  <si>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</si>
  <si>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</si>
  <si>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</si>
  <si>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</si>
  <si>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</si>
  <si>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</si>
  <si>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</si>
  <si>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</si>
  <si>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</si>
  <si>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</si>
  <si>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</si>
  <si>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</si>
  <si>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</si>
  <si>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</si>
  <si>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</si>
  <si>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</si>
  <si>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</si>
  <si>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</si>
  <si>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</si>
  <si>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</si>
  <si>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</si>
  <si>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</si>
  <si>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</si>
  <si>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</si>
  <si>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</si>
  <si>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</si>
  <si>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</si>
  <si>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</si>
  <si>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</si>
  <si>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</si>
  <si>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</si>
  <si>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</si>
  <si>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</si>
  <si>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</si>
  <si>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</si>
  <si>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</si>
  <si>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</si>
  <si>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</si>
  <si>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</si>
  <si>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</si>
  <si>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</si>
  <si>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</si>
  <si>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</si>
  <si>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</si>
  <si>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</si>
  <si>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</si>
  <si>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</si>
  <si>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</si>
  <si>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</si>
  <si>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</si>
  <si>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</si>
  <si>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</si>
  <si>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</si>
  <si>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</si>
  <si>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</si>
  <si>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</si>
  <si>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</si>
  <si>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</si>
  <si>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</si>
  <si>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</si>
  <si>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</si>
  <si>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</si>
  <si>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</si>
  <si>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</si>
  <si>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</si>
  <si>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</si>
  <si>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</si>
  <si>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</si>
  <si>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</si>
  <si>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</si>
  <si>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</si>
  <si>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</si>
  <si>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</si>
  <si>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</si>
  <si>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</si>
  <si>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</si>
  <si>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</si>
  <si>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</si>
  <si>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</si>
  <si>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</si>
  <si>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</si>
  <si>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</si>
  <si>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</si>
  <si>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</si>
  <si>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</si>
  <si>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</si>
  <si>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</si>
  <si>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</si>
  <si>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</si>
  <si>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</si>
  <si>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</si>
  <si>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</si>
  <si>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</si>
  <si>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</si>
  <si>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</si>
  <si>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</si>
  <si>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</si>
  <si>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</si>
  <si>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</si>
  <si>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</si>
  <si>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</si>
  <si>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</si>
  <si>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</si>
  <si>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</si>
  <si>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</si>
  <si>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</si>
  <si>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</si>
  <si>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</si>
  <si>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</si>
  <si>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</si>
  <si>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</si>
  <si>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</si>
  <si>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</si>
  <si>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</si>
  <si>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</si>
  <si>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</si>
  <si>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</si>
  <si>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</si>
  <si>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</si>
  <si>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</si>
  <si>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</si>
  <si>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</si>
  <si>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</si>
  <si>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</si>
  <si>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</si>
  <si>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</si>
  <si>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</si>
  <si>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</si>
  <si>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</si>
  <si>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</si>
  <si>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</si>
  <si>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</si>
  <si>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</si>
  <si>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</si>
  <si>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</si>
  <si>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</si>
  <si>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</si>
  <si>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</si>
  <si>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</si>
  <si>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</si>
  <si>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</si>
  <si>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</si>
  <si>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</si>
  <si>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</si>
  <si>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</si>
  <si>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</si>
  <si>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</si>
  <si>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</si>
  <si>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</si>
  <si>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</si>
  <si>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</si>
  <si>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</si>
  <si>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</si>
  <si>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</si>
  <si>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</si>
  <si>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</si>
  <si>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</si>
  <si>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</si>
  <si>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</si>
  <si>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</si>
  <si>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</si>
  <si>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</si>
  <si>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</si>
  <si>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</si>
  <si>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</si>
  <si>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</si>
  <si>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</si>
  <si>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</si>
  <si>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</si>
  <si>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</si>
  <si>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</si>
  <si>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</si>
  <si>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</si>
  <si>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</si>
  <si>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</si>
  <si>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</si>
  <si>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</si>
  <si>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</si>
  <si>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</si>
  <si>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</si>
  <si>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</si>
  <si>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</si>
  <si>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</si>
  <si>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</si>
  <si>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</si>
  <si>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</si>
  <si>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</si>
  <si>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</si>
  <si>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</si>
  <si>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</si>
  <si>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</si>
  <si>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</si>
  <si>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</si>
  <si>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</si>
  <si>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</si>
  <si>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</si>
  <si>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</si>
  <si>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</si>
  <si>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</si>
  <si>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</si>
  <si>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</si>
  <si>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</si>
  <si>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</si>
  <si>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</si>
  <si>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</si>
  <si>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</si>
  <si>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</si>
  <si>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</si>
  <si>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</si>
  <si>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</si>
  <si>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</si>
  <si>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</si>
  <si>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</si>
  <si>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</si>
  <si>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</si>
  <si>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</si>
  <si>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</si>
  <si>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</si>
  <si>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</si>
  <si>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</si>
  <si>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</si>
  <si>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</si>
  <si>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</si>
  <si>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</si>
  <si>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</si>
  <si>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</si>
  <si>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</si>
  <si>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</si>
  <si>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</si>
  <si>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</si>
  <si>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</si>
  <si>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</si>
  <si>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</si>
  <si>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</si>
  <si>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</si>
  <si>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</si>
  <si>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</si>
  <si>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</si>
  <si>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</si>
  <si>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</si>
  <si>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</si>
  <si>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</si>
  <si>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</si>
  <si>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</si>
  <si>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</si>
  <si>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</si>
  <si>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</si>
  <si>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</si>
  <si>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</si>
  <si>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</si>
  <si>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</si>
  <si>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</si>
  <si>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</si>
  <si>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</si>
  <si>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</si>
  <si>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</si>
  <si>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</si>
  <si>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</si>
  <si>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</si>
  <si>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</si>
  <si>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</si>
  <si>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</si>
  <si>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</si>
  <si>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</si>
  <si>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</si>
  <si>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</si>
  <si>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</si>
  <si>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</si>
  <si>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</si>
  <si>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</si>
  <si>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</si>
  <si>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</si>
  <si>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</si>
  <si>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</si>
  <si>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</si>
  <si>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</si>
  <si>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</si>
  <si>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</si>
  <si>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</si>
  <si>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</si>
  <si>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</si>
  <si>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</si>
  <si>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</si>
  <si>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</si>
  <si>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</si>
  <si>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</si>
  <si>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</si>
  <si>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</si>
  <si>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</si>
  <si>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</si>
  <si>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</si>
  <si>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</si>
  <si>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</si>
  <si>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</si>
  <si>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</si>
  <si>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</si>
  <si>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</si>
  <si>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</si>
  <si>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</si>
  <si>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</si>
  <si>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</si>
  <si>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</si>
  <si>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</si>
  <si>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</si>
  <si>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</si>
  <si>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</si>
  <si>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</si>
  <si>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</si>
  <si>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</si>
  <si>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</si>
  <si>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</si>
  <si>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</si>
  <si>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</si>
  <si>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</si>
  <si>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</si>
  <si>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</si>
  <si>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</si>
  <si>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</si>
  <si>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</si>
  <si>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</si>
  <si>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</si>
  <si>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</si>
  <si>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</si>
  <si>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</si>
  <si>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</si>
  <si>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</si>
  <si>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</si>
  <si>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</si>
  <si>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</si>
  <si>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</si>
  <si>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</si>
  <si>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</si>
  <si>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</si>
  <si>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</si>
  <si>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</si>
  <si>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</si>
  <si>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</si>
  <si>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</si>
  <si>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</si>
  <si>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</si>
  <si>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</si>
  <si>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</si>
  <si>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</si>
  <si>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</si>
  <si>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</si>
  <si>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</si>
  <si>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</si>
  <si>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</si>
  <si>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</si>
  <si>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</si>
  <si>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</si>
  <si>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</si>
  <si>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</si>
  <si>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</si>
  <si>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</si>
  <si>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</si>
  <si>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</si>
  <si>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</si>
  <si>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</si>
  <si>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</si>
  <si>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</si>
  <si>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</si>
  <si>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</si>
  <si>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</si>
  <si>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</si>
  <si>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</si>
  <si>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</si>
  <si>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</si>
  <si>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</si>
  <si>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</si>
  <si>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</si>
  <si>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</si>
  <si>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</si>
  <si>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</si>
  <si>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</si>
  <si>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</si>
  <si>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</si>
  <si>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</si>
  <si>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</si>
  <si>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</si>
  <si>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</si>
  <si>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</si>
  <si>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</si>
  <si>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</si>
  <si>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</si>
  <si>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</si>
  <si>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</si>
  <si>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</si>
  <si>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</si>
  <si>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</si>
  <si>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</si>
  <si>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</si>
  <si>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</si>
  <si>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</si>
  <si>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</si>
  <si>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</si>
  <si>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</si>
  <si>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</si>
  <si>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</si>
  <si>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</si>
  <si>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</si>
  <si>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</si>
  <si>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</si>
  <si>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</si>
  <si>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</si>
  <si>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</si>
  <si>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</si>
  <si>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</si>
  <si>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</si>
  <si>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</si>
  <si>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</si>
  <si>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</si>
  <si>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</si>
  <si>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</si>
  <si>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</si>
  <si>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</si>
  <si>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</si>
  <si>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</si>
  <si>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</si>
  <si>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</si>
  <si>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</si>
  <si>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</si>
  <si>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</si>
  <si>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</si>
  <si>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</si>
  <si>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</si>
  <si>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</si>
  <si>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</si>
  <si>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</si>
  <si>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</si>
  <si>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</si>
  <si>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</si>
  <si>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</si>
  <si>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</si>
  <si>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</si>
  <si>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</si>
  <si>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</si>
  <si>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</si>
  <si>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</si>
  <si>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</si>
  <si>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</si>
  <si>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</si>
  <si>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</si>
  <si>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</si>
  <si>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</si>
  <si>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</si>
  <si>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</si>
  <si>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</si>
  <si>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</si>
  <si>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</si>
  <si>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</si>
  <si>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</si>
  <si>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</si>
  <si>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</si>
  <si>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</si>
  <si>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</si>
  <si>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</si>
  <si>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</si>
  <si>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</si>
  <si>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</si>
  <si>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</si>
  <si>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</si>
  <si>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</si>
  <si>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</si>
  <si>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</si>
  <si>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</si>
  <si>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</si>
  <si>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</si>
  <si>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</si>
  <si>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</si>
  <si>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</si>
  <si>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</si>
  <si>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</si>
  <si>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</si>
  <si>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</si>
  <si>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</si>
  <si>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</si>
  <si>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</si>
  <si>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</si>
  <si>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</si>
  <si>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</si>
  <si>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</si>
  <si>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</si>
  <si>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</si>
  <si>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</si>
  <si>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</si>
  <si>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</si>
  <si>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</si>
  <si>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</si>
  <si>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</si>
  <si>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</si>
  <si>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</si>
  <si>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</si>
  <si>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</si>
  <si>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</si>
  <si>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</si>
  <si>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</si>
  <si>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</si>
  <si>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</si>
  <si>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</si>
  <si>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</si>
  <si>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</si>
  <si>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</si>
  <si>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</si>
  <si>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</si>
  <si>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</si>
  <si>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</si>
  <si>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</si>
  <si>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</si>
  <si>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</si>
  <si>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</si>
  <si>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</si>
  <si>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</si>
  <si>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</si>
  <si>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</si>
  <si>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</si>
  <si>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</si>
  <si>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</si>
  <si>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</si>
  <si>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</si>
  <si>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</si>
  <si>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</si>
  <si>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</si>
  <si>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</si>
  <si>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</si>
  <si>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</si>
  <si>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</si>
  <si>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</si>
  <si>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</si>
  <si>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</si>
  <si>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</si>
  <si>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</si>
  <si>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</si>
  <si>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</si>
  <si>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</si>
  <si>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</si>
  <si>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</si>
  <si>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</si>
  <si>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</si>
  <si>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</si>
  <si>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</si>
  <si>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</si>
  <si>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</si>
  <si>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</si>
  <si>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</si>
  <si>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</si>
  <si>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</si>
  <si>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</si>
  <si>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</si>
  <si>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</si>
  <si>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</si>
  <si>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</si>
  <si>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</si>
  <si>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</si>
  <si>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</si>
  <si>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</si>
  <si>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</si>
  <si>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</si>
  <si>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</si>
  <si>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</si>
  <si>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</si>
  <si>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</si>
  <si>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</si>
  <si>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</si>
  <si>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</si>
  <si>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</si>
  <si>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</si>
  <si>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</si>
  <si>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</si>
  <si>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</si>
  <si>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</si>
  <si>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</si>
  <si>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</si>
  <si>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</si>
  <si>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</si>
  <si>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</si>
  <si>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</si>
  <si>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</si>
  <si>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</si>
  <si>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</si>
  <si>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</si>
  <si>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</si>
  <si>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</si>
  <si>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</si>
  <si>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</si>
  <si>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</si>
  <si>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</si>
  <si>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</si>
  <si>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</si>
  <si>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</si>
  <si>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</si>
  <si>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</si>
  <si>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</si>
  <si>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</si>
  <si>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</si>
  <si>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</si>
  <si>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</si>
  <si>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</si>
  <si>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</si>
  <si>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</si>
  <si>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</si>
  <si>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</si>
  <si>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</si>
  <si>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</si>
  <si>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</si>
  <si>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</si>
  <si>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</si>
  <si>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</si>
  <si>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</si>
  <si>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</si>
  <si>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</si>
  <si>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</si>
  <si>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</si>
  <si>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</si>
  <si>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</si>
  <si>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</si>
  <si>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</si>
  <si>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</si>
  <si>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</si>
  <si>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</si>
  <si>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</si>
  <si>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</si>
  <si>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</si>
  <si>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</si>
  <si>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</si>
  <si>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</si>
  <si>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</si>
  <si>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</si>
  <si>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</si>
  <si>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</si>
  <si>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</si>
  <si>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</si>
  <si>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</si>
  <si>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</si>
  <si>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</si>
  <si>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</si>
  <si>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</si>
  <si>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</si>
  <si>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</si>
  <si>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</si>
  <si>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</si>
  <si>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</si>
  <si>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</si>
  <si>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</si>
  <si>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</si>
  <si>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</si>
  <si>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</si>
  <si>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</si>
  <si>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</si>
  <si>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</si>
  <si>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</si>
  <si>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</si>
  <si>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</si>
  <si>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</si>
  <si>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</si>
  <si>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</si>
  <si>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</si>
  <si>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</si>
  <si>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</si>
  <si>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</si>
  <si>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</si>
  <si>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</si>
  <si>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</si>
  <si>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</si>
  <si>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</si>
  <si>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</si>
  <si>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</si>
  <si>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</si>
  <si>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</si>
  <si>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</si>
  <si>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</si>
  <si>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</si>
  <si>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</si>
  <si>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</si>
  <si>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</si>
  <si>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</si>
  <si>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</si>
  <si>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</si>
  <si>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</si>
  <si>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</si>
  <si>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</si>
  <si>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</si>
  <si>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</si>
  <si>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</si>
  <si>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</si>
  <si>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</si>
  <si>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</si>
  <si>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</si>
  <si>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</si>
  <si>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</si>
  <si>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</si>
  <si>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</si>
  <si>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</si>
  <si>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</si>
  <si>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</si>
  <si>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</si>
  <si>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</si>
  <si>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</si>
  <si>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</si>
  <si>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</si>
  <si>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</si>
  <si>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</si>
  <si>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</si>
  <si>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</si>
  <si>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</si>
  <si>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</si>
  <si>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</si>
  <si>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</si>
  <si>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</si>
  <si>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</si>
  <si>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</si>
  <si>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</si>
  <si>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</si>
  <si>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</si>
  <si>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</si>
  <si>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</si>
  <si>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</si>
  <si>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</si>
  <si>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</si>
  <si>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</si>
  <si>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</si>
  <si>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</si>
  <si>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</si>
  <si>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</si>
  <si>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</si>
  <si>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</si>
  <si>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</si>
  <si>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</si>
  <si>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</si>
  <si>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</si>
  <si>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</si>
  <si>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</si>
  <si>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</si>
  <si>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</si>
  <si>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</si>
  <si>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</si>
  <si>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</si>
  <si>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</si>
  <si>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</si>
  <si>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</si>
  <si>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</si>
  <si>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</si>
  <si>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</si>
  <si>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</si>
  <si>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</si>
  <si>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</si>
  <si>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</si>
  <si>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</si>
  <si>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</si>
  <si>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</si>
  <si>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</si>
  <si>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</si>
  <si>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</si>
  <si>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</si>
  <si>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</si>
  <si>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</si>
  <si>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</si>
  <si>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</si>
  <si>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</si>
  <si>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</si>
  <si>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</si>
  <si>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</si>
  <si>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</si>
  <si>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</si>
  <si>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</si>
  <si>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</si>
  <si>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</si>
  <si>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</si>
  <si>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</si>
  <si>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</si>
  <si>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</si>
  <si>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</si>
  <si>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</si>
  <si>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</si>
  <si>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</si>
  <si>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</si>
  <si>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</si>
  <si>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</si>
  <si>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</si>
  <si>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</si>
  <si>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</si>
  <si>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</si>
  <si>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</si>
  <si>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</si>
  <si>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</si>
  <si>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</si>
  <si>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</si>
  <si>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</si>
  <si>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</si>
  <si>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</si>
  <si>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</si>
  <si>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</si>
  <si>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</si>
  <si>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</si>
  <si>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</si>
  <si>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</si>
  <si>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</si>
  <si>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</si>
  <si>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</si>
  <si>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</si>
  <si>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</si>
  <si>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</si>
  <si>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</si>
  <si>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</si>
  <si>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</si>
  <si>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</si>
  <si>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</si>
  <si>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</si>
  <si>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</si>
  <si>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</si>
  <si>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</si>
  <si>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</si>
  <si>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</si>
  <si>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</si>
  <si>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</si>
  <si>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</si>
  <si>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</si>
  <si>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</si>
  <si>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</si>
  <si>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</si>
  <si>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</si>
  <si>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</si>
  <si>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</si>
  <si>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</si>
  <si>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</si>
  <si>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</si>
  <si>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</si>
  <si>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</si>
  <si>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</si>
  <si>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</si>
  <si>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</si>
  <si>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</si>
  <si>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</si>
  <si>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</si>
  <si>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</si>
  <si>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</si>
  <si>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</si>
  <si>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</si>
  <si>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</si>
  <si>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</si>
  <si>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</si>
  <si>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</si>
  <si>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</si>
  <si>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</si>
  <si>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</si>
  <si>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</si>
  <si>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</si>
  <si>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</si>
  <si>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</si>
  <si>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</si>
  <si>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</si>
  <si>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</si>
  <si>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</si>
  <si>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</si>
  <si>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</si>
  <si>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</si>
  <si>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</si>
  <si>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</si>
  <si>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</si>
  <si>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</si>
  <si>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</si>
  <si>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</si>
  <si>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</si>
  <si>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</si>
  <si>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</si>
  <si>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</si>
  <si>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</si>
  <si>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</si>
  <si>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</si>
  <si>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</si>
  <si>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</si>
  <si>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</si>
  <si>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</si>
  <si>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</si>
  <si>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</si>
  <si>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</si>
  <si>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</si>
  <si>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</si>
  <si>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</si>
  <si>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</si>
  <si>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</si>
  <si>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</si>
  <si>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</si>
  <si>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</si>
  <si>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</si>
  <si>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</si>
  <si>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</si>
  <si>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</si>
  <si>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</si>
  <si>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</si>
  <si>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</si>
  <si>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</si>
  <si>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</si>
  <si>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</si>
  <si>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</si>
  <si>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</si>
  <si>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</si>
  <si>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</si>
  <si>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</si>
  <si>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</si>
  <si>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</si>
  <si>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</si>
  <si>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</si>
  <si>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</si>
  <si>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</si>
  <si>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</si>
  <si>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</si>
  <si>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</si>
  <si>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</si>
  <si>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</si>
  <si>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</si>
  <si>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</si>
  <si>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</si>
  <si>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</si>
  <si>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</si>
  <si>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</si>
  <si>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</si>
  <si>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</si>
  <si>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</si>
  <si>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</si>
  <si>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</si>
  <si>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</si>
  <si>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</si>
  <si>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</si>
  <si>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</si>
  <si>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</si>
  <si>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</si>
  <si>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</si>
  <si>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</si>
  <si>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</si>
  <si>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</si>
  <si>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</si>
  <si>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</si>
  <si>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</si>
  <si>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</si>
  <si>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</si>
  <si>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</si>
  <si>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</si>
  <si>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</si>
  <si>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</si>
  <si>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</si>
  <si>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</si>
  <si>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</si>
  <si>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</si>
  <si>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</si>
  <si>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</si>
  <si>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</si>
  <si>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</si>
  <si>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</si>
  <si>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</si>
  <si>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</si>
  <si>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</si>
  <si>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</si>
  <si>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</si>
  <si>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</si>
  <si>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</si>
  <si>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</si>
  <si>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</si>
  <si>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</si>
  <si>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</si>
  <si>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</si>
  <si>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</si>
  <si>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</si>
  <si>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</si>
  <si>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</si>
  <si>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</si>
  <si>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</si>
  <si>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</si>
  <si>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</si>
  <si>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</si>
  <si>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</si>
  <si>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</si>
  <si>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</si>
  <si>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</si>
  <si>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</si>
  <si>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</si>
  <si>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</si>
  <si>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</si>
  <si>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</si>
  <si>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</si>
  <si>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</si>
  <si>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</si>
  <si>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</si>
  <si>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</si>
  <si>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</si>
  <si>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</si>
  <si>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</si>
  <si>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</si>
  <si>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</si>
  <si>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</si>
  <si>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</si>
  <si>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</si>
  <si>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</si>
  <si>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</si>
  <si>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</si>
  <si>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</si>
  <si>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</si>
  <si>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</si>
  <si>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</si>
  <si>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</si>
  <si>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</si>
  <si>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</si>
  <si>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</si>
  <si>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</si>
  <si>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</si>
  <si>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</si>
  <si>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</si>
  <si>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</si>
  <si>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</si>
  <si>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</si>
  <si>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</si>
  <si>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</si>
  <si>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</si>
  <si>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</si>
  <si>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</si>
  <si>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</si>
  <si>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</si>
  <si>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</si>
  <si>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</si>
  <si>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</si>
  <si>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</si>
  <si>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</si>
  <si>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</si>
  <si>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</si>
  <si>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</si>
  <si>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</si>
  <si>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</si>
  <si>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</si>
  <si>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</si>
  <si>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</si>
  <si>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</si>
  <si>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</si>
  <si>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</si>
  <si>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</si>
  <si>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</si>
  <si>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</si>
  <si>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</si>
  <si>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</si>
  <si>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</si>
  <si>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</si>
  <si>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</si>
  <si>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</si>
  <si>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</si>
  <si>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</si>
  <si>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</si>
  <si>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</si>
  <si>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</si>
  <si>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</si>
  <si>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</si>
  <si>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</si>
  <si>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</si>
  <si>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</si>
  <si>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</si>
  <si>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</si>
  <si>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</si>
  <si>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</si>
  <si>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</si>
  <si>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</si>
  <si>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</si>
  <si>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</si>
  <si>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</si>
  <si>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</si>
  <si>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</si>
  <si>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</si>
  <si>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</si>
  <si>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</si>
  <si>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</si>
  <si>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</si>
  <si>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</si>
  <si>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</si>
  <si>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</si>
  <si>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</si>
  <si>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</si>
  <si>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</si>
  <si>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</si>
  <si>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</si>
  <si>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</si>
  <si>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</si>
  <si>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</si>
  <si>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</si>
  <si>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</si>
  <si>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</si>
  <si>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</si>
  <si>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</si>
  <si>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</si>
  <si>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</si>
  <si>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</si>
  <si>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</si>
  <si>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</si>
  <si>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</si>
  <si>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</si>
  <si>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</si>
  <si>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</si>
  <si>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</si>
  <si>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</si>
  <si>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</si>
  <si>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</si>
  <si>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</si>
  <si>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</si>
  <si>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</si>
  <si>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</si>
  <si>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</si>
  <si>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</si>
  <si>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</si>
  <si>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</si>
  <si>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</si>
  <si>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</si>
  <si>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</si>
  <si>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</si>
  <si>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</si>
  <si>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</si>
  <si>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</si>
  <si>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</si>
  <si>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</si>
  <si>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</si>
  <si>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</si>
  <si>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</si>
  <si>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</si>
  <si>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</si>
  <si>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</si>
  <si>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</si>
  <si>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</si>
  <si>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</si>
  <si>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</si>
  <si>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</si>
  <si>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</si>
  <si>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</si>
  <si>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</si>
  <si>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</si>
  <si>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</si>
  <si>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</si>
  <si>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</si>
  <si>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</si>
  <si>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</si>
  <si>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</si>
  <si>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</si>
  <si>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</si>
  <si>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</si>
  <si>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</si>
  <si>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</si>
  <si>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</si>
  <si>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</si>
  <si>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</si>
  <si>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</si>
  <si>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</si>
  <si>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</si>
  <si>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</si>
  <si>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</si>
  <si>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</si>
  <si>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</si>
  <si>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</si>
  <si>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</si>
  <si>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</si>
  <si>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</si>
  <si>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</si>
  <si>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</si>
  <si>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</si>
  <si>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</si>
  <si>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</si>
  <si>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</si>
  <si>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</si>
  <si>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</si>
  <si>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</si>
  <si>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</si>
  <si>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</si>
  <si>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</si>
  <si>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</si>
  <si>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</si>
  <si>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</si>
  <si>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</si>
  <si>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</si>
  <si>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</si>
  <si>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</si>
  <si>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</si>
  <si>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</si>
  <si>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</si>
  <si>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</si>
  <si>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</si>
  <si>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</si>
  <si>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</si>
  <si>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</si>
  <si>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</si>
  <si>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</si>
  <si>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</si>
  <si>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</si>
  <si>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</si>
  <si>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</si>
  <si>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</si>
  <si>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</si>
  <si>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</si>
  <si>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</si>
  <si>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</si>
  <si>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</si>
  <si>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</si>
  <si>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</si>
  <si>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</si>
  <si>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</si>
  <si>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</si>
  <si>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</si>
  <si>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</si>
  <si>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</si>
  <si>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</si>
  <si>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</si>
  <si>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</si>
  <si>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</si>
  <si>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</si>
  <si>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</si>
  <si>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</si>
  <si>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</si>
  <si>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</si>
  <si>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</si>
  <si>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</si>
  <si>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</si>
  <si>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</si>
  <si>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</si>
  <si>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</si>
  <si>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</si>
  <si>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</si>
  <si>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</si>
  <si>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</si>
  <si>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</si>
  <si>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</si>
  <si>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</si>
  <si>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</si>
  <si>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</si>
  <si>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</si>
  <si>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</si>
  <si>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</si>
  <si>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</si>
  <si>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</si>
  <si>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</si>
  <si>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</si>
  <si>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</si>
  <si>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</si>
  <si>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</si>
  <si>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</si>
  <si>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</si>
  <si>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</si>
  <si>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</si>
  <si>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</si>
  <si>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</si>
  <si>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</si>
  <si>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</si>
  <si>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</si>
  <si>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</si>
  <si>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</si>
  <si>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</si>
  <si>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</si>
  <si>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</si>
  <si>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</si>
  <si>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</si>
  <si>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</si>
  <si>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</si>
  <si>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</si>
  <si>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</si>
  <si>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</si>
  <si>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</si>
  <si>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</si>
  <si>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</si>
  <si>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</si>
  <si>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</si>
  <si>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</si>
  <si>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</si>
  <si>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</si>
  <si>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</si>
  <si>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</si>
  <si>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</si>
  <si>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</si>
  <si>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</si>
  <si>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</si>
  <si>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</si>
  <si>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</si>
  <si>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</si>
  <si>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</si>
  <si>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</si>
  <si>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</si>
  <si>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</si>
  <si>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</si>
  <si>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</si>
  <si>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</si>
  <si>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</si>
  <si>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</si>
  <si>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</si>
  <si>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</si>
  <si>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</si>
  <si>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</si>
  <si>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</si>
  <si>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</si>
  <si>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</si>
  <si>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</si>
  <si>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</si>
  <si>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</si>
  <si>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</si>
  <si>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</si>
  <si>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</si>
  <si>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</si>
  <si>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</si>
  <si>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</si>
  <si>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</si>
  <si>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</si>
  <si>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</si>
  <si>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</si>
  <si>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</si>
  <si>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</si>
  <si>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</si>
  <si>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</si>
  <si>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</si>
  <si>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</si>
  <si>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</si>
  <si>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</si>
  <si>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</si>
  <si>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</si>
  <si>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</si>
  <si>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</si>
  <si>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</si>
  <si>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</si>
  <si>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</si>
  <si>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</si>
  <si>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</si>
  <si>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</si>
  <si>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</si>
  <si>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</si>
  <si>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</si>
  <si>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</si>
  <si>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</si>
  <si>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</si>
  <si>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</si>
  <si>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</si>
  <si>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</si>
  <si>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</si>
  <si>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</si>
  <si>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</si>
  <si>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</si>
  <si>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</si>
  <si>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</si>
  <si>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</si>
  <si>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</si>
  <si>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</si>
  <si>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</si>
  <si>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</si>
  <si>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</si>
  <si>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</si>
  <si>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</si>
  <si>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</si>
  <si>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</si>
  <si>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</si>
  <si>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</si>
  <si>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</si>
  <si>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</si>
  <si>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</si>
  <si>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</si>
  <si>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</si>
  <si>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</si>
  <si>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</si>
  <si>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</si>
  <si>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</si>
  <si>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</si>
  <si>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</si>
  <si>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</si>
  <si>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</si>
  <si>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</si>
  <si>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</si>
  <si>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</si>
  <si>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</si>
  <si>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</si>
  <si>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</si>
  <si>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</si>
  <si>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</si>
  <si>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</si>
  <si>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</si>
  <si>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</si>
  <si>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</si>
  <si>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</si>
  <si>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</si>
  <si>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</si>
  <si>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</si>
  <si>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</si>
  <si>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</si>
  <si>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</si>
  <si>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</si>
  <si>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</si>
  <si>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</si>
  <si>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</si>
  <si>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</si>
  <si>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</si>
  <si>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</si>
  <si>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</si>
  <si>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</si>
  <si>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</si>
  <si>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</si>
  <si>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</si>
  <si>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</si>
  <si>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</si>
  <si>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</si>
  <si>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</si>
  <si>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</si>
  <si>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</si>
  <si>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</si>
  <si>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</si>
  <si>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</si>
  <si>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</si>
  <si>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</si>
  <si>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</si>
  <si>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</si>
  <si>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</si>
  <si>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</si>
  <si>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</si>
  <si>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</si>
  <si>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</si>
  <si>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</si>
  <si>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</si>
  <si>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</si>
  <si>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</si>
  <si>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</si>
  <si>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</si>
  <si>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</si>
  <si>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</si>
  <si>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</si>
  <si>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</si>
  <si>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</si>
  <si>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</si>
  <si>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</si>
  <si>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</si>
  <si>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</si>
  <si>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</si>
  <si>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</si>
  <si>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</si>
  <si>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</si>
  <si>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</si>
  <si>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</si>
  <si>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</si>
  <si>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</si>
  <si>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</si>
  <si>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</si>
  <si>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</si>
  <si>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</si>
  <si>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</si>
  <si>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</si>
  <si>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</si>
  <si>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</si>
  <si>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</si>
  <si>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</si>
  <si>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</si>
  <si>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</si>
  <si>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</si>
  <si>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</si>
  <si>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</si>
  <si>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</si>
  <si>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</si>
  <si>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</si>
  <si>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</si>
  <si>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</si>
  <si>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</si>
  <si>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</si>
  <si>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</si>
  <si>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</si>
  <si>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</si>
  <si>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</si>
  <si>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</si>
  <si>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</si>
  <si>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</si>
  <si>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</si>
  <si>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</si>
  <si>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</si>
  <si>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</si>
  <si>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</si>
  <si>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</si>
  <si>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</si>
  <si>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</si>
  <si>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</si>
  <si>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</si>
  <si>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</si>
  <si>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</si>
  <si>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</si>
  <si>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</si>
  <si>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</si>
  <si>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</si>
  <si>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</si>
  <si>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</si>
  <si>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</si>
  <si>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</si>
  <si>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</si>
  <si>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</si>
  <si>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</si>
  <si>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</si>
  <si>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</si>
  <si>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</si>
  <si>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</si>
  <si>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</si>
  <si>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</si>
  <si>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</si>
  <si>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</si>
  <si>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</si>
  <si>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</si>
  <si>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</si>
  <si>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</si>
  <si>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</si>
  <si>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</si>
  <si>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</si>
  <si>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</si>
  <si>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</si>
  <si>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</si>
  <si>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</si>
  <si>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</si>
  <si>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</si>
  <si>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</si>
  <si>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</si>
  <si>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</si>
  <si>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</si>
  <si>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</si>
  <si>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</si>
  <si>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</si>
  <si>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</si>
  <si>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</si>
  <si>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</si>
  <si>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</si>
  <si>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</si>
  <si>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</si>
  <si>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</si>
  <si>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</si>
  <si>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</si>
  <si>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</si>
  <si>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</si>
  <si>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</si>
  <si>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</si>
  <si>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</si>
  <si>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</si>
  <si>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</si>
  <si>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</si>
  <si>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</si>
  <si>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</si>
  <si>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</si>
  <si>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</si>
  <si>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</si>
  <si>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</si>
  <si>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</si>
  <si>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</si>
  <si>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</si>
  <si>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</si>
  <si>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</si>
  <si>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</si>
  <si>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</si>
  <si>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</si>
  <si>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</si>
  <si>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</si>
  <si>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</si>
  <si>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</si>
  <si>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</si>
  <si>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</si>
  <si>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</si>
  <si>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</si>
  <si>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</si>
  <si>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</si>
  <si>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</si>
  <si>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</si>
  <si>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</si>
  <si>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</si>
  <si>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</si>
  <si>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</si>
  <si>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</si>
  <si>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</si>
  <si>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</si>
  <si>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</si>
  <si>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</si>
  <si>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</si>
  <si>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</si>
  <si>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</si>
  <si>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</si>
  <si>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</si>
  <si>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</si>
  <si>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</si>
  <si>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</si>
  <si>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</si>
  <si>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</si>
  <si>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</si>
  <si>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</si>
  <si>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</si>
  <si>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</si>
  <si>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</si>
  <si>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</si>
  <si>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</si>
  <si>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</si>
  <si>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</si>
  <si>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</si>
  <si>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</si>
  <si>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</si>
  <si>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</si>
  <si>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</si>
  <si>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</si>
  <si>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</si>
  <si>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</si>
  <si>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</si>
  <si>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</si>
  <si>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</si>
  <si>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</si>
  <si>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</si>
  <si>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</si>
  <si>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</si>
  <si>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</si>
  <si>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</si>
  <si>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</si>
  <si>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</si>
  <si>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</si>
  <si>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</si>
  <si>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</si>
  <si>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</si>
  <si>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</si>
  <si>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</si>
  <si>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</si>
  <si>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</si>
  <si>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</si>
  <si>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</si>
  <si>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</si>
  <si>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</si>
  <si>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</si>
  <si>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</si>
  <si>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</si>
  <si>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</si>
  <si>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</si>
  <si>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</si>
  <si>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</si>
  <si>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</si>
  <si>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</si>
  <si>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</si>
  <si>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</si>
  <si>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</si>
  <si>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</si>
  <si>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</si>
  <si>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</si>
  <si>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</si>
  <si>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</si>
  <si>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</si>
  <si>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</si>
  <si>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</si>
  <si>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</si>
  <si>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</si>
  <si>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</si>
  <si>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</si>
  <si>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</si>
  <si>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</si>
  <si>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</si>
  <si>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</si>
  <si>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</si>
  <si>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</si>
  <si>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</si>
  <si>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</si>
  <si>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</si>
  <si>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</si>
  <si>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</si>
  <si>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</si>
  <si>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</si>
  <si>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</si>
  <si>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</si>
  <si>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</si>
  <si>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</si>
  <si>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</si>
  <si>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</si>
  <si>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</si>
  <si>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</si>
  <si>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</si>
  <si>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</si>
  <si>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</si>
  <si>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</si>
  <si>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</si>
  <si>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</si>
  <si>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</si>
  <si>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</si>
  <si>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</si>
  <si>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</si>
  <si>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</si>
  <si>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</si>
  <si>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</si>
  <si>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</si>
  <si>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</si>
  <si>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</si>
  <si>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</si>
  <si>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</si>
  <si>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</si>
  <si>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</si>
  <si>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</si>
  <si>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</si>
  <si>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</si>
  <si>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</si>
  <si>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</si>
  <si>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</si>
  <si>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</si>
  <si>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</si>
  <si>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</si>
  <si>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</si>
  <si>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</si>
  <si>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</si>
  <si>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</si>
  <si>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</si>
  <si>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</si>
  <si>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</si>
  <si>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</si>
  <si>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</si>
  <si>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</si>
  <si>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</si>
  <si>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</si>
  <si>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</si>
  <si>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</si>
  <si>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</si>
  <si>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</si>
  <si>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</si>
  <si>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</si>
  <si>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</si>
  <si>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</si>
  <si>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</si>
  <si>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</si>
  <si>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</si>
  <si>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</si>
  <si>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</si>
  <si>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</si>
  <si>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</si>
  <si>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</si>
  <si>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</si>
  <si>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</si>
  <si>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</si>
  <si>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</si>
  <si>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</si>
  <si>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</si>
  <si>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</si>
  <si>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</si>
  <si>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</si>
  <si>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</si>
  <si>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</si>
  <si>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</si>
  <si>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</si>
  <si>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</si>
  <si>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</si>
  <si>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</si>
  <si>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</si>
  <si>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</si>
  <si>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</si>
  <si>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</si>
  <si>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</si>
  <si>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</si>
  <si>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</si>
  <si>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</si>
  <si>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</si>
  <si>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</si>
  <si>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</si>
  <si>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</si>
  <si>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</si>
  <si>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</si>
  <si>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</si>
  <si>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</si>
  <si>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</si>
  <si>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</si>
  <si>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</si>
  <si>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</si>
  <si>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</si>
  <si>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</si>
  <si>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</si>
  <si>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</si>
  <si>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</si>
  <si>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</si>
  <si>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</si>
  <si>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</si>
  <si>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</si>
  <si>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</si>
  <si>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</si>
  <si>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</si>
  <si>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</si>
  <si>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</si>
  <si>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</si>
  <si>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</si>
  <si>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</si>
  <si>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</si>
  <si>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</si>
  <si>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</si>
  <si>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</si>
  <si>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</si>
  <si>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</si>
  <si>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</si>
  <si>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</si>
  <si>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</si>
  <si>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</si>
  <si>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</si>
  <si>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</si>
  <si>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</si>
  <si>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</si>
  <si>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</si>
  <si>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</si>
  <si>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</si>
  <si>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</si>
  <si>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</si>
  <si>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</si>
  <si>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</si>
  <si>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</si>
  <si>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</si>
  <si>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</si>
  <si>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</si>
  <si>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</si>
  <si>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</si>
  <si>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</si>
  <si>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</si>
  <si>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</si>
  <si>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</si>
  <si>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</si>
  <si>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</si>
  <si>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</si>
  <si>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</si>
  <si>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</si>
  <si>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</si>
  <si>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</si>
  <si>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</si>
  <si>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</si>
  <si>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</si>
  <si>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</si>
  <si>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</si>
  <si>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</si>
  <si>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</si>
  <si>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</si>
  <si>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</si>
  <si>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</si>
  <si>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</si>
  <si>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</si>
  <si>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</si>
  <si>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</si>
  <si>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</si>
  <si>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</si>
  <si>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</si>
  <si>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</si>
  <si>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</si>
  <si>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</si>
  <si>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</si>
  <si>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</si>
  <si>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</si>
  <si>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</si>
  <si>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</si>
  <si>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</si>
  <si>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</si>
  <si>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</si>
  <si>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</si>
  <si>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</si>
  <si>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</si>
  <si>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</si>
  <si>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</si>
  <si>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</si>
  <si>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</si>
  <si>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</si>
  <si>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</si>
  <si>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</si>
  <si>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</si>
  <si>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</si>
  <si>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</si>
  <si>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</si>
  <si>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</si>
  <si>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</si>
  <si>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</si>
  <si>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</si>
  <si>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</si>
  <si>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</si>
  <si>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</si>
  <si>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</si>
  <si>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</si>
  <si>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</si>
  <si>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</si>
  <si>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</si>
  <si>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</si>
  <si>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</si>
  <si>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</si>
  <si>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</si>
  <si>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</si>
  <si>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</si>
  <si>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</si>
  <si>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</si>
  <si>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</si>
  <si>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</si>
  <si>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</si>
  <si>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</si>
  <si>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</si>
  <si>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</si>
  <si>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</si>
  <si>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</si>
  <si>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</si>
  <si>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</si>
  <si>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</si>
  <si>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</si>
  <si>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</si>
  <si>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</si>
  <si>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</si>
  <si>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</si>
  <si>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</si>
  <si>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</si>
  <si>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</si>
  <si>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</si>
  <si>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</si>
  <si>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</si>
  <si>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</si>
  <si>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</si>
  <si>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</si>
  <si>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</si>
  <si>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</si>
  <si>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</si>
  <si>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</si>
  <si>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</si>
  <si>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</si>
  <si>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</si>
  <si>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</si>
  <si>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</si>
  <si>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</si>
  <si>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</si>
  <si>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</si>
  <si>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</si>
  <si>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</si>
  <si>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</si>
  <si>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</si>
  <si>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</si>
  <si>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</si>
  <si>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</si>
  <si>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</si>
  <si>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</si>
  <si>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</si>
  <si>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</si>
  <si>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</si>
  <si>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</si>
  <si>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</si>
  <si>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</si>
  <si>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</si>
  <si>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</si>
  <si>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</si>
  <si>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</si>
  <si>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</si>
  <si>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</si>
  <si>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</si>
  <si>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</si>
  <si>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</si>
  <si>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</si>
  <si>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</si>
  <si>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</si>
  <si>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</si>
  <si>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</si>
  <si>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</si>
  <si>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</si>
  <si>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</si>
  <si>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</si>
  <si>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</si>
  <si>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</si>
  <si>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</si>
  <si>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</si>
  <si>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</si>
  <si>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</si>
  <si>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</si>
  <si>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</si>
  <si>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</si>
  <si>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</si>
  <si>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</si>
  <si>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</si>
  <si>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</si>
  <si>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</si>
  <si>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</si>
  <si>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</si>
  <si>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</si>
  <si>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</si>
  <si>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</si>
  <si>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</si>
  <si>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</si>
  <si>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</si>
  <si>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</si>
  <si>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</si>
  <si>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</si>
  <si>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</si>
  <si>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</si>
  <si>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</si>
  <si>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</si>
  <si>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</si>
  <si>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</si>
  <si>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</si>
  <si>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</si>
  <si>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</si>
  <si>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</si>
  <si>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</si>
  <si>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</si>
  <si>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</si>
  <si>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</si>
  <si>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</si>
  <si>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</si>
  <si>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</si>
  <si>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</si>
  <si>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</si>
  <si>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</si>
  <si>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</si>
  <si>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</si>
  <si>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</si>
  <si>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</si>
  <si>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</si>
  <si>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</si>
  <si>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</si>
  <si>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</si>
  <si>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</si>
  <si>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</si>
  <si>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</si>
  <si>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</si>
  <si>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</si>
  <si>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</si>
  <si>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</si>
  <si>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</si>
  <si>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</si>
  <si>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</si>
  <si>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</si>
  <si>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</si>
  <si>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</si>
  <si>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</si>
  <si>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</si>
  <si>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</si>
  <si>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</si>
  <si>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</si>
  <si>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</si>
  <si>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</si>
  <si>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</si>
  <si>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</si>
  <si>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</si>
  <si>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</si>
  <si>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</si>
  <si>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</si>
  <si>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</si>
  <si>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</si>
  <si>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</si>
  <si>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</si>
  <si>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</si>
  <si>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</si>
  <si>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</si>
  <si>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</si>
  <si>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</si>
  <si>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</si>
  <si>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</si>
  <si>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</si>
  <si>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</si>
  <si>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</si>
  <si>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</si>
  <si>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</si>
  <si>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</si>
  <si>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</si>
  <si>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</si>
  <si>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</si>
  <si>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</si>
  <si>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</si>
  <si>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</si>
  <si>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</si>
  <si>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</si>
  <si>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</si>
  <si>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</si>
  <si>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</si>
  <si>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</si>
  <si>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</si>
  <si>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</si>
  <si>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</si>
  <si>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</si>
  <si>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</si>
  <si>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</si>
  <si>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</si>
  <si>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</si>
  <si>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</si>
  <si>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</si>
  <si>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</si>
  <si>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</si>
  <si>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</si>
  <si>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</si>
  <si>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</si>
  <si>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</si>
  <si>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</si>
  <si>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</si>
  <si>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</si>
  <si>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</si>
  <si>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</si>
  <si>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</si>
  <si>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</si>
  <si>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</si>
  <si>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</si>
  <si>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</si>
  <si>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</si>
  <si>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</si>
  <si>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</si>
  <si>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</si>
  <si>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</si>
  <si>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</si>
  <si>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</si>
  <si>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</si>
  <si>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</si>
  <si>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</si>
  <si>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</si>
  <si>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</si>
  <si>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</si>
  <si>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</si>
  <si>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</si>
  <si>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</si>
  <si>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</si>
  <si>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</si>
  <si>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</si>
  <si>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</si>
  <si>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</si>
  <si>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</si>
  <si>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</si>
  <si>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</si>
  <si>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</si>
  <si>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</si>
  <si>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</si>
  <si>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</si>
  <si>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</si>
  <si>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</si>
  <si>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</si>
  <si>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</si>
  <si>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</si>
  <si>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</si>
  <si>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</si>
  <si>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</si>
  <si>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</si>
  <si>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</si>
  <si>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</si>
  <si>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</si>
  <si>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</si>
  <si>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</si>
  <si>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</si>
  <si>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</si>
  <si>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</si>
  <si>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</si>
  <si>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</si>
  <si>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</si>
  <si>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</si>
  <si>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</si>
  <si>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</si>
  <si>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</si>
  <si>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</si>
  <si>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</si>
  <si>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</si>
  <si>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</si>
  <si>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</si>
  <si>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</si>
  <si>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</si>
  <si>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</si>
  <si>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</si>
  <si>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</si>
  <si>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</si>
  <si>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</si>
  <si>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</si>
  <si>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</si>
  <si>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</si>
  <si>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</si>
  <si>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</si>
  <si>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</si>
  <si>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</si>
  <si>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</si>
  <si>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</si>
  <si>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</si>
  <si>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</si>
  <si>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</si>
  <si>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</si>
  <si>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</si>
  <si>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</si>
  <si>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</si>
  <si>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</si>
  <si>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</si>
  <si>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</si>
  <si>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</si>
  <si>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</si>
  <si>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</si>
  <si>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</si>
  <si>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</si>
  <si>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</si>
  <si>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</si>
  <si>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</si>
  <si>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</si>
  <si>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</si>
  <si>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</si>
  <si>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</si>
  <si>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</si>
  <si>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</si>
  <si>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</si>
  <si>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</si>
  <si>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</si>
  <si>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</si>
  <si>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</si>
  <si>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</si>
  <si>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</si>
  <si>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</si>
  <si>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</si>
  <si>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</si>
  <si>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</si>
  <si>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</si>
  <si>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</si>
  <si>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</si>
  <si>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</si>
  <si>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</si>
  <si>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</si>
  <si>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</si>
  <si>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</si>
  <si>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</si>
  <si>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</si>
  <si>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</si>
  <si>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</si>
  <si>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</si>
  <si>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</si>
  <si>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</si>
  <si>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</si>
  <si>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</si>
  <si>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</si>
  <si>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</si>
  <si>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</si>
  <si>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</si>
  <si>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</si>
  <si>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</si>
  <si>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</si>
  <si>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</si>
  <si>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</si>
  <si>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</si>
  <si>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</si>
  <si>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</si>
  <si>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</si>
  <si>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</si>
  <si>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</si>
  <si>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</si>
  <si>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</si>
  <si>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</si>
  <si>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</si>
  <si>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</si>
  <si>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</si>
  <si>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</si>
  <si>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</si>
  <si>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</si>
  <si>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</si>
  <si>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</si>
  <si>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</si>
  <si>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</si>
  <si>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</si>
  <si>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</si>
  <si>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</si>
  <si>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</si>
  <si>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</si>
  <si>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</si>
  <si>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</si>
  <si>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</si>
  <si>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</si>
  <si>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</si>
  <si>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</si>
  <si>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</si>
  <si>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</si>
  <si>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</si>
  <si>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</si>
  <si>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</si>
  <si>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</si>
  <si>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</si>
  <si>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</si>
  <si>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</si>
  <si>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</si>
  <si>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</si>
  <si>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</si>
  <si>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</si>
  <si>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</si>
  <si>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</si>
  <si>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</si>
  <si>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</si>
  <si>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</si>
  <si>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</si>
  <si>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</si>
  <si>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</si>
  <si>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</si>
  <si>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</si>
  <si>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</si>
  <si>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</si>
  <si>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</si>
  <si>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</si>
  <si>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</si>
  <si>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</si>
  <si>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</si>
  <si>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</si>
  <si>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</si>
  <si>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</si>
  <si>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</si>
  <si>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</si>
  <si>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</si>
  <si>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</si>
  <si>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</si>
  <si>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</si>
  <si>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</si>
  <si>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</si>
  <si>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</si>
  <si>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</si>
  <si>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</si>
  <si>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</si>
  <si>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</si>
  <si>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</si>
  <si>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</si>
  <si>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</si>
  <si>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</si>
  <si>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</si>
  <si>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</si>
  <si>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</si>
  <si>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</si>
  <si>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</si>
  <si>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</si>
  <si>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</si>
  <si>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</si>
  <si>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</si>
  <si>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</si>
  <si>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</si>
  <si>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</si>
  <si>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</si>
  <si>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</si>
  <si>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</si>
  <si>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</si>
  <si>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</si>
  <si>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</si>
  <si>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</si>
  <si>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</si>
  <si>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</si>
  <si>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</si>
  <si>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</si>
  <si>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</si>
  <si>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</si>
  <si>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</si>
  <si>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</si>
  <si>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</si>
  <si>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</si>
  <si>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</si>
  <si>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</si>
  <si>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</si>
  <si>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</si>
  <si>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</si>
  <si>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</si>
  <si>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</si>
  <si>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</si>
  <si>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</si>
  <si>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</si>
  <si>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</si>
  <si>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</si>
  <si>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</si>
  <si>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</si>
  <si>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</si>
  <si>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</si>
  <si>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</si>
  <si>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</si>
  <si>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</si>
  <si>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</si>
  <si>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</si>
  <si>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</si>
  <si>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</si>
  <si>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</si>
  <si>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</si>
  <si>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</si>
  <si>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</si>
  <si>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</si>
  <si>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</si>
  <si>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</si>
  <si>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</si>
  <si>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</si>
  <si>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</si>
  <si>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</si>
  <si>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</si>
  <si>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</si>
  <si>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</si>
  <si>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</si>
  <si>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</si>
  <si>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</si>
  <si>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</si>
  <si>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</si>
  <si>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</si>
  <si>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</si>
  <si>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</si>
  <si>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</si>
  <si>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</si>
  <si>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</si>
  <si>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</si>
  <si>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</si>
  <si>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</si>
  <si>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</si>
  <si>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</si>
  <si>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</si>
  <si>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</si>
  <si>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</si>
  <si>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</si>
  <si>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</si>
  <si>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</si>
  <si>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</si>
  <si>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</si>
  <si>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</si>
  <si>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</si>
  <si>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</si>
  <si>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</si>
  <si>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</si>
  <si>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</si>
  <si>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</si>
  <si>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</si>
  <si>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</si>
  <si>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</si>
  <si>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</si>
  <si>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</si>
  <si>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</si>
  <si>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</si>
  <si>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</si>
  <si>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</si>
  <si>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</si>
  <si>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</si>
  <si>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</si>
  <si>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</si>
  <si>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</si>
  <si>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</si>
  <si>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</si>
  <si>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</si>
  <si>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</si>
  <si>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</si>
  <si>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</si>
  <si>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</si>
  <si>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</si>
  <si>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</si>
  <si>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</si>
  <si>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</si>
  <si>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</si>
  <si>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</si>
  <si>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</si>
  <si>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</si>
  <si>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</si>
  <si>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</si>
  <si>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</si>
  <si>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</si>
  <si>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</si>
  <si>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</si>
  <si>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</si>
  <si>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</si>
  <si>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</si>
  <si>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</si>
  <si>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</si>
  <si>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</si>
  <si>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</si>
  <si>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</si>
  <si>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</si>
  <si>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</si>
  <si>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</si>
  <si>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</si>
  <si>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</si>
  <si>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</si>
  <si>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</si>
  <si>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</si>
  <si>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</si>
  <si>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</si>
  <si>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</si>
  <si>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</si>
  <si>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</si>
  <si>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</si>
  <si>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</si>
  <si>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</si>
  <si>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</si>
  <si>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</si>
  <si>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</si>
  <si>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</si>
  <si>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</si>
  <si>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</si>
  <si>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</si>
  <si>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</si>
  <si>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</si>
  <si>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</si>
  <si>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</si>
  <si>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</si>
  <si>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</si>
  <si>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</si>
  <si>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</si>
  <si>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</si>
  <si>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</si>
  <si>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</si>
  <si>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</si>
  <si>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</si>
  <si>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</si>
  <si>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</si>
  <si>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</si>
  <si>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</si>
  <si>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</si>
  <si>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</si>
  <si>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</si>
  <si>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</si>
  <si>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</si>
  <si>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</si>
  <si>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</si>
  <si>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</si>
  <si>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</si>
  <si>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</si>
  <si>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</si>
  <si>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</si>
  <si>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</si>
  <si>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</si>
  <si>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</si>
  <si>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</si>
  <si>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</si>
  <si>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</si>
  <si>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</si>
  <si>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</si>
  <si>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</si>
  <si>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</si>
  <si>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</si>
  <si>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</si>
  <si>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</si>
  <si>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</si>
  <si>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</si>
  <si>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</si>
  <si>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</si>
  <si>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</si>
  <si>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</si>
  <si>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</si>
  <si>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</si>
  <si>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</si>
  <si>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</si>
  <si>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</si>
  <si>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</si>
  <si>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</si>
  <si>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</si>
  <si>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</si>
  <si>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</si>
  <si>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</si>
  <si>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</si>
  <si>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</si>
  <si>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</si>
  <si>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</si>
  <si>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</si>
  <si>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</si>
  <si>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</si>
  <si>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</si>
  <si>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</si>
  <si>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</si>
  <si>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</si>
  <si>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</si>
  <si>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</si>
  <si>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</si>
  <si>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</si>
  <si>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</si>
  <si>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</si>
  <si>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</si>
  <si>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</si>
  <si>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</si>
  <si>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</si>
  <si>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</si>
  <si>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</si>
  <si>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</si>
  <si>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</si>
  <si>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</si>
  <si>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</si>
  <si>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</si>
  <si>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</si>
  <si>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</si>
  <si>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</si>
  <si>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</si>
  <si>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</si>
  <si>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</si>
  <si>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</si>
  <si>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</si>
  <si>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</si>
  <si>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</si>
  <si>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</si>
  <si>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</si>
  <si>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</si>
  <si>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</si>
  <si>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</si>
  <si>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</si>
  <si>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</si>
  <si>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</si>
  <si>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</si>
  <si>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</si>
  <si>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</si>
  <si>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</si>
  <si>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</si>
  <si>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</si>
  <si>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</si>
  <si>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</si>
  <si>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</si>
  <si>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</si>
  <si>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</si>
  <si>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</si>
  <si>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</si>
  <si>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</si>
  <si>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</si>
  <si>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</si>
  <si>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</si>
  <si>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</si>
  <si>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</si>
  <si>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</si>
  <si>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</si>
  <si>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</si>
  <si>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</si>
  <si>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</si>
  <si>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</si>
  <si>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</si>
  <si>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</si>
  <si>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</si>
  <si>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</si>
  <si>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</si>
  <si>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</si>
  <si>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</si>
  <si>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</si>
  <si>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</si>
  <si>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</si>
  <si>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</si>
  <si>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</si>
  <si>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</si>
  <si>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</si>
  <si>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</si>
  <si>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</si>
  <si>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</si>
  <si>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</si>
  <si>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</si>
  <si>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</si>
  <si>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</si>
  <si>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</si>
  <si>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</si>
  <si>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</si>
  <si>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</si>
  <si>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</si>
  <si>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</si>
  <si>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</si>
  <si>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</si>
  <si>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</si>
  <si>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</si>
  <si>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</si>
  <si>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</si>
  <si>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</si>
  <si>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</si>
  <si>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</si>
  <si>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</si>
  <si>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</si>
  <si>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</si>
  <si>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</si>
  <si>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</si>
  <si>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</si>
  <si>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</si>
  <si>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</si>
  <si>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</si>
  <si>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</si>
  <si>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</si>
  <si>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</si>
  <si>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</si>
  <si>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</si>
  <si>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</si>
  <si>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</si>
  <si>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</si>
  <si>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</si>
  <si>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</si>
  <si>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</si>
  <si>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</si>
  <si>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</si>
  <si>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</si>
  <si>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</si>
  <si>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</si>
  <si>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</si>
  <si>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</si>
  <si>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</si>
  <si>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</si>
  <si>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</si>
  <si>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</si>
  <si>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</si>
  <si>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</si>
  <si>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</si>
  <si>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</si>
  <si>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</si>
  <si>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</si>
  <si>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</si>
  <si>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</si>
  <si>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</si>
  <si>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</si>
  <si>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</si>
  <si>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</si>
  <si>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</si>
  <si>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</si>
  <si>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</si>
  <si>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</si>
  <si>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</si>
  <si>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</si>
  <si>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</si>
  <si>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</si>
  <si>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</si>
  <si>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</si>
  <si>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</si>
  <si>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</si>
  <si>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</si>
  <si>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</si>
  <si>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</si>
  <si>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</si>
  <si>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</si>
  <si>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</si>
  <si>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</si>
  <si>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</si>
  <si>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</si>
  <si>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</si>
  <si>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</si>
  <si>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</si>
  <si>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</si>
  <si>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</si>
  <si>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</si>
  <si>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</si>
  <si>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</si>
  <si>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</si>
  <si>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</si>
  <si>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</si>
  <si>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</si>
  <si>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</si>
  <si>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</si>
  <si>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</si>
  <si>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</si>
  <si>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</si>
  <si>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</si>
  <si>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</si>
  <si>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</si>
  <si>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</si>
  <si>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</si>
  <si>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</si>
  <si>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</si>
  <si>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</si>
  <si>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</si>
  <si>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</si>
  <si>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</si>
  <si>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</si>
  <si>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</si>
  <si>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</si>
  <si>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</si>
  <si>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</si>
  <si>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</si>
  <si>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</si>
  <si>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</si>
  <si>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</si>
  <si>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</si>
  <si>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</si>
  <si>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</si>
  <si>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</si>
  <si>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</si>
  <si>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</si>
  <si>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</si>
  <si>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</si>
  <si>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</si>
  <si>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</si>
  <si>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</si>
  <si>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</si>
  <si>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</si>
  <si>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</si>
  <si>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</si>
  <si>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</si>
  <si>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</si>
  <si>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</si>
  <si>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</si>
  <si>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</si>
  <si>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</si>
  <si>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</si>
  <si>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</si>
  <si>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</si>
  <si>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</si>
  <si>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</si>
  <si>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</si>
  <si>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</si>
  <si>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</si>
  <si>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</si>
  <si>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</si>
  <si>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</si>
  <si>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</si>
  <si>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</si>
  <si>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</si>
  <si>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</si>
  <si>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</si>
  <si>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</si>
  <si>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</si>
  <si>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</si>
  <si>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</si>
  <si>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</si>
  <si>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</si>
  <si>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</si>
  <si>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</si>
  <si>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</si>
  <si>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</si>
  <si>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</si>
  <si>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</si>
  <si>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</si>
  <si>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</si>
  <si>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</si>
  <si>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</si>
  <si>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</si>
  <si>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</si>
  <si>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</si>
  <si>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</si>
  <si>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</si>
  <si>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</si>
  <si>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</si>
  <si>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</si>
  <si>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</si>
  <si>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</si>
  <si>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</si>
  <si>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</si>
  <si>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</si>
  <si>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</si>
  <si>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</si>
  <si>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</si>
  <si>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</si>
  <si>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</si>
  <si>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</si>
  <si>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</si>
  <si>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</si>
  <si>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</si>
  <si>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</si>
  <si>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</si>
  <si>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</si>
  <si>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</si>
  <si>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</si>
  <si>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</si>
  <si>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</si>
  <si>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</si>
  <si>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</si>
  <si>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</si>
  <si>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</si>
  <si>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</si>
  <si>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</si>
  <si>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</si>
  <si>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</si>
  <si>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</si>
  <si>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</si>
  <si>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</si>
  <si>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</si>
  <si>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</si>
  <si>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</si>
  <si>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</si>
  <si>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</si>
  <si>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</si>
  <si>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</si>
  <si>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</si>
  <si>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</si>
  <si>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</si>
  <si>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</si>
  <si>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</si>
  <si>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</si>
  <si>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</si>
  <si>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</si>
  <si>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</si>
  <si>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</si>
  <si>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</si>
  <si>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</si>
  <si>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</si>
  <si>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</si>
  <si>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</si>
  <si>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</si>
  <si>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</si>
  <si>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</si>
  <si>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</si>
  <si>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</si>
  <si>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</si>
  <si>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</si>
  <si>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</si>
  <si>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</si>
  <si>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</si>
  <si>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</si>
  <si>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</si>
  <si>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</si>
  <si>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</si>
  <si>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</si>
  <si>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</si>
  <si>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</si>
  <si>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</si>
  <si>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</si>
  <si>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</si>
  <si>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</si>
  <si>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</si>
  <si>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</si>
  <si>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</si>
  <si>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</si>
  <si>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</si>
  <si>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</si>
  <si>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</si>
  <si>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</si>
  <si>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</si>
  <si>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</si>
  <si>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</si>
  <si>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</si>
  <si>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</si>
  <si>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</si>
  <si>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</si>
  <si>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</si>
  <si>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</si>
  <si>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</si>
  <si>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</si>
  <si>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</si>
  <si>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</si>
  <si>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</si>
  <si>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</si>
  <si>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</si>
  <si>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</si>
  <si>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</si>
  <si>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</si>
  <si>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</si>
  <si>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</si>
  <si>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</si>
  <si>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</si>
  <si>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</si>
  <si>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</si>
  <si>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</si>
  <si>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</si>
  <si>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</si>
  <si>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</si>
  <si>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</si>
  <si>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</si>
  <si>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</si>
  <si>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</si>
  <si>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</si>
  <si>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</si>
  <si>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</si>
  <si>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</si>
  <si>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</si>
  <si>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</si>
  <si>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</si>
  <si>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</si>
  <si>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</si>
  <si>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</si>
  <si>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</si>
  <si>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</si>
  <si>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</si>
  <si>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</si>
  <si>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</si>
  <si>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</si>
  <si>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</si>
  <si>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</si>
  <si>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</si>
  <si>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</si>
  <si>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</si>
  <si>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</si>
  <si>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</si>
  <si>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</si>
  <si>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</si>
  <si>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</si>
  <si>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</si>
  <si>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</si>
  <si>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</si>
  <si>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</si>
  <si>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</si>
  <si>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</si>
  <si>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</si>
  <si>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</si>
  <si>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</si>
  <si>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</si>
  <si>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</si>
  <si>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</si>
  <si>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</si>
  <si>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</si>
  <si>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</si>
  <si>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</si>
  <si>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</si>
  <si>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</si>
  <si>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</si>
  <si>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</si>
  <si>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</si>
  <si>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</si>
  <si>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</si>
  <si>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</si>
  <si>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</si>
  <si>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</si>
  <si>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</si>
  <si>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</si>
  <si>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</si>
  <si>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</si>
  <si>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</si>
  <si>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</si>
  <si>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</si>
  <si>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</si>
  <si>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</si>
  <si>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</si>
  <si>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</si>
  <si>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</si>
  <si>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</si>
  <si>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</si>
  <si>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</si>
  <si>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</si>
  <si>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</si>
  <si>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</si>
  <si>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</si>
  <si>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</si>
  <si>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</si>
  <si>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</si>
  <si>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</si>
  <si>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</si>
  <si>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</si>
  <si>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</si>
  <si>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</si>
  <si>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</si>
  <si>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</si>
  <si>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</si>
  <si>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</si>
  <si>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</si>
  <si>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</si>
  <si>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</si>
  <si>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</si>
  <si>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</si>
  <si>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</si>
  <si>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</si>
  <si>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</si>
  <si>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</si>
  <si>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</si>
  <si>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</si>
  <si>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</si>
  <si>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</si>
  <si>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</si>
  <si>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</si>
  <si>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</si>
  <si>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</si>
  <si>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</si>
  <si>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</si>
  <si>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</si>
  <si>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</si>
  <si>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</si>
  <si>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</si>
  <si>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</si>
  <si>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</si>
  <si>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</si>
  <si>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</si>
  <si>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</si>
  <si>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</si>
  <si>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</si>
  <si>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</si>
  <si>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</si>
  <si>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</si>
  <si>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</si>
  <si>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</si>
  <si>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</si>
  <si>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</si>
  <si>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</si>
  <si>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</si>
  <si>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</si>
  <si>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</si>
  <si>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</si>
  <si>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</si>
  <si>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</si>
  <si>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</si>
  <si>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</si>
  <si>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</si>
  <si>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</si>
  <si>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</si>
  <si>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</si>
  <si>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</si>
  <si>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</si>
  <si>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</si>
  <si>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</si>
  <si>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</si>
  <si>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</si>
  <si>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</si>
  <si>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</si>
  <si>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</si>
  <si>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</si>
  <si>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</si>
  <si>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</si>
  <si>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</si>
  <si>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</si>
  <si>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</si>
  <si>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</si>
  <si>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</si>
  <si>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</si>
  <si>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</si>
  <si>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</si>
  <si>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</si>
  <si>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</si>
  <si>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</si>
  <si>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</si>
  <si>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</si>
  <si>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</si>
  <si>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</si>
  <si>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</si>
  <si>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</si>
  <si>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</si>
  <si>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</si>
  <si>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</si>
  <si>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</si>
  <si>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</si>
  <si>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</si>
  <si>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</si>
  <si>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</si>
  <si>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</si>
  <si>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</si>
  <si>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</si>
  <si>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</si>
  <si>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</si>
  <si>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</si>
  <si>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</si>
  <si>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</si>
  <si>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</si>
  <si>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</si>
  <si>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</si>
  <si>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</si>
  <si>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</si>
  <si>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</si>
  <si>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</si>
  <si>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</si>
  <si>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</si>
  <si>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</si>
  <si>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</si>
  <si>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</si>
  <si>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</si>
  <si>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</si>
  <si>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</si>
  <si>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</si>
  <si>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</si>
  <si>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</si>
  <si>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</si>
  <si>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</si>
  <si>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</si>
  <si>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</si>
  <si>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</si>
  <si>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</si>
  <si>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</si>
  <si>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</si>
  <si>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</si>
  <si>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</si>
  <si>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</si>
  <si>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</si>
  <si>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</si>
  <si>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</si>
  <si>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</si>
  <si>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</si>
  <si>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</si>
  <si>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</si>
  <si>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</si>
  <si>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</si>
  <si>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</si>
  <si>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</si>
  <si>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</si>
  <si>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</si>
  <si>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</si>
  <si>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</si>
  <si>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</si>
  <si>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</si>
  <si>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</si>
  <si>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</si>
  <si>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</si>
  <si>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</si>
  <si>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PCM-20251024-00000121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</si>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</sst>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291.18634490740806</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10.691356481482217</v>
      </c>
      <c r="H3" s="137">
        <v>45943.437442129631</v>
      </c>
      <c r="I3" s="135" t="str">
        <f>IFERROR(VLOOKUP(D3,DB!A:F,6,0),"")</f>
        <v>Generator-SG</v>
      </c>
      <c r="J3" s="135" t="str">
        <f>IFERROR(VLOOKUP(D3,DB!A:G,7,0),"")</f>
        <v>Vandalized</v>
      </c>
      <c r="K3" s="139" t="s">
        <v>39001</v>
      </c>
      <c r="L3" s="140" t="str">
        <f>IFERROR(VLOOKUP(D3,DB!A:I,9,0),"")</f>
        <v>Latis</v>
      </c>
    </row>
    <row r="4" spans="1:15" ht="15" customHeight="1">
      <c r="A4" s="134"/>
      <c r="B4" s="135" t="str">
        <f>IFERROR(VLOOKUP(D4,DB!A:K,11,0),"")</f>
        <v/>
      </c>
      <c r="C4" s="135"/>
      <c r="D4" s="135"/>
      <c r="E4" s="136"/>
      <c r="F4" s="137"/>
      <c r="G4" s="138">
        <f ca="1">IFERROR(NOW()-F4,"")</f>
        <v>45954.134770833334</v>
      </c>
      <c r="H4" s="137"/>
      <c r="I4" s="135" t="str">
        <f>IFERROR(VLOOKUP(D4,DB!A:F,6,0),"")</f>
        <v/>
      </c>
      <c r="J4" s="135" t="str">
        <f>IFERROR(VLOOKUP(D4,DB!A:G,7,0),"")</f>
        <v/>
      </c>
      <c r="K4" s="139"/>
      <c r="L4" s="140" t="str">
        <f>IFERROR(VLOOKUP(D4,DB!A:I,9,0),"")</f>
        <v/>
      </c>
    </row>
    <row r="5" spans="1:15" ht="15" customHeight="1">
      <c r="A5" s="134"/>
      <c r="B5" s="135" t="str">
        <f>IFERROR(VLOOKUP(D5,DB!A:K,11,0),"")</f>
        <v/>
      </c>
      <c r="C5" s="135"/>
      <c r="D5" s="135"/>
      <c r="E5" s="136"/>
      <c r="F5" s="137"/>
      <c r="G5" s="138">
        <f ca="1">IFERROR(NOW()-F5,"")</f>
        <v>45954.134770833334</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45954.134770833334</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45954.134770833334</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45954.134770833334</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45954.134770833334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45954.134770833334</v>
      </c>
      <c r="H10" s="137"/>
      <c r="I10" s="135" t="str">
        <f>IFERROR(VLOOKUP(D10,DB!A:F,6,0),"")</f>
        <v/>
      </c>
      <c r="J10" s="135" t="str">
        <f>IFERROR(VLOOKUP(D10,DB!A:G,7,0),"")</f>
        <v/>
      </c>
      <c r="K10" s="139"/>
      <c r="L10" s="140" t="str">
        <f>IFERROR(VLOOKUP(D10,DB!A:I,9,0),"")</f>
        <v/>
      </c>
    </row>
    <row r="11" spans="1:15" ht="15" customHeight="1">
      <c r="A11" s="146"/>
      <c r="B11" s="147" t="str">
        <f>IFERROR(VLOOKUP(D11,DB!A:K,11,0),"")</f>
        <v/>
      </c>
      <c r="C11" s="147"/>
      <c r="D11" s="147"/>
      <c r="E11" s="148"/>
      <c r="F11" s="149"/>
      <c r="G11" s="150">
        <f ca="1">IFERROR(NOW()-F11,"")</f>
        <v>45954.134770833334</v>
      </c>
      <c r="H11" s="149"/>
      <c r="I11" s="147" t="str">
        <f>IFERROR(VLOOKUP(D11,DB!A:F,6,0),"")</f>
        <v/>
      </c>
      <c r="J11" s="147" t="str">
        <f>IFERROR(VLOOKUP(D11,DB!A:G,7,0),"")</f>
        <v/>
      </c>
      <c r="K11" s="151"/>
      <c r="L11" s="152" t="str">
        <f>IFERROR(VLOOKUP(D11,DB!A:I,9,0),"")</f>
        <v/>
      </c>
    </row>
    <row r="12" spans="1:15" ht="15" customHeight="1">
      <c r="A12" s="134"/>
      <c r="B12" s="135" t="str">
        <f>IFERROR(VLOOKUP(D12,DB!A:K,11,0),"")</f>
        <v/>
      </c>
      <c r="C12" s="135"/>
      <c r="D12" s="135"/>
      <c r="E12" s="136"/>
      <c r="F12" s="137"/>
      <c r="G12" s="138">
        <f ca="1">IFERROR(NOW()-F12,"")</f>
        <v>45954.134770833334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35"/>
      <c r="E13" s="136"/>
      <c r="F13" s="137"/>
      <c r="G13" s="138">
        <f ca="1">IFERROR(NOW()-F13,"")</f>
        <v>45954.134770833334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45954.134770833334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45954.134770833334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45954.134770833334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45954.134770833334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45954.134770833334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45954.134770833334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45954.134770833334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45954.134770833334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45954.134770833334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45954.134770833334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45954.134770833334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45954.134770833334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45954.134770833334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45954.134770833334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45954.134770833334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45954.134770833334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45954.134770833334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45954.134770833334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45954.134770833334</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45954.134770833334</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45954.134770833334</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45954.134770833334</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45954.134770833334</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45954.134770833334</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45954.134770833334</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45954.134770833334</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45954.134770833334</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45954.134770833334</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45954.134770833334</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45954.134770833334</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45954.134770833334</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45954.134770833334</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45954.134770833334</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45954.134770833334</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45954.134770833334</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45954.134770833334</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45954.134770833334</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45954.134770833334</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45954.134770833334</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45954.134770833334</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45954.134770833334</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45954.134770833334</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45954.134770833334</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45954.134770833334</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45954.134770833334</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45954.134770833334</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45954.134770833334</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45954.134770833334</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45954.134770833334</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45954.134770833334</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45954.134770833334</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45954.134770833334</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45954.134770833334</v>
      </c>
      <c r="H66" s="137"/>
      <c r="I66" s="135" t="str">
        <f>IFERROR(VLOOKUP(D66,DB!A:F,6,0),"")</f>
        <v/>
      </c>
      <c r="J66" s="135" t="str">
        <f>IFERROR(VLOOKUP(D66,DB!A:G,7,0),"")</f>
        <v/>
      </c>
      <c r="K66" s="139"/>
      <c r="L66" s="140" t="str">
        <f>IFERROR(VLOOKUP(D66,DB!A:I,9,0),"")</f>
        <v/>
      </c>
    </row>
    <row r="67" spans="1:12" ht="15" customHeight="1">
      <c r="A67" s="146"/>
      <c r="B67" s="147" t="str">
        <f>IFERROR(VLOOKUP(D67,DB!A:K,11,0),"")</f>
        <v/>
      </c>
      <c r="C67" s="147"/>
      <c r="D67" s="147"/>
      <c r="E67" s="148"/>
      <c r="F67" s="149"/>
      <c r="G67" s="150">
        <f ca="1">IFERROR(NOW()-F67,"")</f>
        <v>45954.134770833334</v>
      </c>
      <c r="H67" s="149"/>
      <c r="I67" s="147" t="str">
        <f>IFERROR(VLOOKUP(D67,DB!A:F,6,0),"")</f>
        <v/>
      </c>
      <c r="J67" s="147" t="str">
        <f>IFERROR(VLOOKUP(D67,DB!A:G,7,0),"")</f>
        <v/>
      </c>
      <c r="K67" s="151"/>
      <c r="L67" s="152" t="str">
        <f>IFERROR(VLOOKUP(D67,DB!A:I,9,0),"")</f>
        <v/>
      </c>
    </row>
  </sheetData>
  <customSheetViews>
    <customSheetView guid="{F6042A99-DD27-4453-835D-0834D95730CC}" filter="1" showAutoFilter="1">
      <pageMargins left="0" right="0" top="0" bottom="0" header="0" footer="0"/>
      <autoFilter ref="B1:M1" xr:uid="{E053755F-5974-4E36-B281-391F07A761A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6" sqref="D6"/>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39002</v>
      </c>
      <c r="N1" s="90" t="s">
        <v>39003</v>
      </c>
      <c r="O1" s="90" t="s">
        <v>39004</v>
      </c>
      <c r="P1" s="90" t="s">
        <v>39005</v>
      </c>
      <c r="Q1" s="90" t="s">
        <v>39006</v>
      </c>
      <c r="R1" s="90" t="s">
        <v>39007</v>
      </c>
      <c r="S1" s="90" t="s">
        <v>39008</v>
      </c>
      <c r="T1" s="90" t="s">
        <v>39009</v>
      </c>
      <c r="U1" s="90" t="s">
        <v>39010</v>
      </c>
      <c r="V1" s="90" t="s">
        <v>39011</v>
      </c>
      <c r="W1" s="90" t="s">
        <v>39012</v>
      </c>
      <c r="X1" s="90" t="s">
        <v>39013</v>
      </c>
      <c r="Y1" s="90" t="s">
        <v>39014</v>
      </c>
      <c r="Z1" s="90" t="s">
        <v>39015</v>
      </c>
      <c r="AA1" s="90" t="s">
        <v>39016</v>
      </c>
      <c r="AB1" s="90" t="s">
        <v>39017</v>
      </c>
      <c r="AC1" s="90" t="s">
        <v>39018</v>
      </c>
      <c r="AD1" s="90" t="s">
        <v>39019</v>
      </c>
      <c r="AE1" s="90" t="s">
        <v>39020</v>
      </c>
      <c r="AF1" s="90" t="s">
        <v>39021</v>
      </c>
      <c r="AG1" s="90" t="s">
        <v>39022</v>
      </c>
      <c r="AH1" s="90" t="s">
        <v>39023</v>
      </c>
      <c r="AI1" s="90" t="s">
        <v>39024</v>
      </c>
      <c r="AJ1" s="90" t="s">
        <v>39025</v>
      </c>
      <c r="AK1" s="90" t="s">
        <v>39026</v>
      </c>
      <c r="AL1" s="90" t="s">
        <v>39027</v>
      </c>
      <c r="AM1" s="90" t="s">
        <v>39028</v>
      </c>
      <c r="AN1" s="90" t="s">
        <v>39029</v>
      </c>
      <c r="AO1" s="90" t="s">
        <v>39030</v>
      </c>
      <c r="AP1" s="90" t="s">
        <v>39031</v>
      </c>
      <c r="AQ1" s="90" t="s">
        <v>39032</v>
      </c>
      <c r="AR1" s="90" t="s">
        <v>39033</v>
      </c>
      <c r="AS1" s="90" t="s">
        <v>39034</v>
      </c>
      <c r="AT1" s="90" t="s">
        <v>39035</v>
      </c>
      <c r="AU1" s="90" t="s">
        <v>39036</v>
      </c>
      <c r="AV1" s="90" t="s">
        <v>39037</v>
      </c>
      <c r="AW1" s="90" t="s">
        <v>39038</v>
      </c>
      <c r="AX1" s="90" t="s">
        <v>39039</v>
      </c>
      <c r="AY1" s="90" t="s">
        <v>39040</v>
      </c>
      <c r="AZ1" s="90" t="s">
        <v>39041</v>
      </c>
      <c r="BA1" s="90" t="s">
        <v>39042</v>
      </c>
      <c r="BB1" s="90" t="s">
        <v>39043</v>
      </c>
      <c r="BC1" s="90" t="s">
        <v>39044</v>
      </c>
      <c r="BD1" s="90" t="s">
        <v>39045</v>
      </c>
      <c r="BE1" s="90" t="s">
        <v>39046</v>
      </c>
      <c r="BF1" s="90" t="s">
        <v>39047</v>
      </c>
      <c r="BG1" s="90" t="s">
        <v>39048</v>
      </c>
      <c r="BH1" s="90" t="s">
        <v>39049</v>
      </c>
      <c r="BI1" s="90" t="s">
        <v>39050</v>
      </c>
      <c r="BJ1" s="90" t="s">
        <v>39051</v>
      </c>
      <c r="BK1" s="90" t="s">
        <v>39052</v>
      </c>
      <c r="BL1" s="90" t="s">
        <v>39053</v>
      </c>
      <c r="BM1" s="90" t="s">
        <v>39054</v>
      </c>
      <c r="BN1" s="90" t="s">
        <v>39055</v>
      </c>
      <c r="BO1" s="90" t="s">
        <v>39056</v>
      </c>
      <c r="BP1" s="90" t="s">
        <v>39057</v>
      </c>
      <c r="BQ1" s="90" t="s">
        <v>39058</v>
      </c>
      <c r="BR1" s="90" t="s">
        <v>39059</v>
      </c>
      <c r="BS1" s="90" t="s">
        <v>39060</v>
      </c>
      <c r="BT1" s="90" t="s">
        <v>39061</v>
      </c>
      <c r="BU1" s="90" t="s">
        <v>39062</v>
      </c>
      <c r="BV1" s="90" t="s">
        <v>39063</v>
      </c>
      <c r="BW1" s="90" t="s">
        <v>39064</v>
      </c>
      <c r="BX1" s="90" t="s">
        <v>39065</v>
      </c>
      <c r="BY1" s="90" t="s">
        <v>39066</v>
      </c>
      <c r="BZ1" s="90" t="s">
        <v>39067</v>
      </c>
      <c r="CA1" s="90" t="s">
        <v>39068</v>
      </c>
      <c r="CB1" s="90" t="s">
        <v>39069</v>
      </c>
      <c r="CC1" s="90" t="s">
        <v>39070</v>
      </c>
      <c r="CD1" s="90" t="s">
        <v>39071</v>
      </c>
      <c r="CE1" s="90" t="s">
        <v>39072</v>
      </c>
      <c r="CF1" s="90" t="s">
        <v>39073</v>
      </c>
      <c r="CG1" s="90" t="s">
        <v>39074</v>
      </c>
      <c r="CH1" s="90" t="s">
        <v>39075</v>
      </c>
      <c r="CI1" s="90" t="s">
        <v>39076</v>
      </c>
      <c r="CJ1" s="90" t="s">
        <v>39077</v>
      </c>
    </row>
    <row r="2" spans="1:88" s="70" customFormat="1" ht="31.5" customHeight="1">
      <c r="A2" s="63" t="s">
        <v>39078</v>
      </c>
      <c r="B2" s="63" t="s">
        <v>27</v>
      </c>
      <c r="C2" s="63">
        <v>1</v>
      </c>
      <c r="D2" s="63" t="s">
        <v>19312</v>
      </c>
      <c r="E2" s="87" t="s">
        <v>39079</v>
      </c>
      <c r="F2" s="76">
        <v>45322.056979166664</v>
      </c>
      <c r="G2" s="77" t="s">
        <v>39080</v>
      </c>
      <c r="H2" s="89">
        <v>45322.050729166665</v>
      </c>
      <c r="I2" s="63" t="s">
        <v>88</v>
      </c>
      <c r="J2" s="63" t="s">
        <v>65</v>
      </c>
      <c r="K2" s="88" t="s">
        <v>39081</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39082</v>
      </c>
      <c r="B3" s="63" t="str">
        <f>IFERROR(VLOOKUP(D3,DB!A:K,11,0),"")</f>
        <v>R2</v>
      </c>
      <c r="C3" s="63">
        <v>1</v>
      </c>
      <c r="D3" s="63" t="s">
        <v>29202</v>
      </c>
      <c r="E3" s="87" t="s">
        <v>38998</v>
      </c>
      <c r="F3" s="76">
        <v>45824.999837962961</v>
      </c>
      <c r="G3" s="77">
        <f ca="1">IFERROR(NOW()-F3,"-")</f>
        <v>129.13493287037272</v>
      </c>
      <c r="H3" s="76">
        <v>45824.993587962963</v>
      </c>
      <c r="I3" s="63" t="str">
        <f>IFERROR(VLOOKUP(D3,DB!A:F,6,0),"")</f>
        <v>Generator-SG</v>
      </c>
      <c r="J3" s="63" t="str">
        <f>IFERROR(VLOOKUP(D3,DB!A:G,7,0),"")</f>
        <v>Good</v>
      </c>
      <c r="K3" s="88" t="s">
        <v>39083</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39084</v>
      </c>
      <c r="B4" s="18" t="str">
        <f>IFERROR(VLOOKUP(D4,DB!A:K,11,0),"")</f>
        <v>R2</v>
      </c>
      <c r="C4" s="18">
        <v>2</v>
      </c>
      <c r="D4" s="18" t="s">
        <v>17718</v>
      </c>
      <c r="E4" s="87" t="s">
        <v>38998</v>
      </c>
      <c r="F4" s="89">
        <v>45944.495775462965</v>
      </c>
      <c r="G4" s="117">
        <f ca="1">IFERROR(NOW()-F4,"-")</f>
        <v>9.6389953703692299</v>
      </c>
      <c r="H4" s="116">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39086</v>
      </c>
      <c r="B5" s="18" t="str">
        <f>IFERROR(VLOOKUP(D5,DB!A:K,11,0),"")</f>
        <v>R2</v>
      </c>
      <c r="C5" s="18">
        <v>1</v>
      </c>
      <c r="D5" s="18" t="s">
        <v>30048</v>
      </c>
      <c r="E5" s="115" t="s">
        <v>38998</v>
      </c>
      <c r="F5" s="116">
        <v>45953.919421296298</v>
      </c>
      <c r="G5" s="117">
        <f ca="1">IFERROR(NOW()-F5,"-")</f>
        <v>0.2153495370366727</v>
      </c>
      <c r="H5" s="116">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39088</v>
      </c>
      <c r="B6" s="18" t="str">
        <f>IFERROR(VLOOKUP(D6,DB!A:K,11,0),"")</f>
        <v>R2</v>
      </c>
      <c r="C6" s="162">
        <v>4</v>
      </c>
      <c r="D6" s="162" t="s">
        <v>18789</v>
      </c>
      <c r="E6" s="162" t="s">
        <v>38998</v>
      </c>
      <c r="F6" s="116">
        <v>45953.97384259259</v>
      </c>
      <c r="G6" s="117">
        <f ca="1">IFERROR(NOW()-F6,"-")</f>
        <v>0.16092824074439704</v>
      </c>
      <c r="H6" s="116">
        <v>45953.965509259258</v>
      </c>
      <c r="I6" s="18" t="str">
        <f>IFERROR(VLOOKUP(D6,DB!A:F,6,0),"")</f>
        <v>SCECO</v>
      </c>
      <c r="J6" s="18" t="str">
        <f>IFERROR(VLOOKUP(D6,DB!A:G,7,0),"")</f>
        <v>Dead</v>
      </c>
      <c r="K6" s="162"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c r="B7" s="18"/>
      <c r="C7" s="18"/>
      <c r="D7" s="18"/>
      <c r="E7" s="115"/>
      <c r="F7" s="116"/>
      <c r="G7" s="117"/>
      <c r="H7" s="76"/>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45954.134770833334</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45954.134770833334</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45954.134770833334</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45954.134770833334</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45954.134770833334</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45954.134770833334</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45954.134770833334</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45954.134770833334</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45954.134770833334</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45954.134770833334</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45954.134770833334</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45954.134770833334</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45954.134770833334</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45954.134770833334</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45954.134770833334</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45954.134770833334</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45954.134770833334</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45954.134770833334</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45954.134770833334</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45954.134770833334</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45954.134770833334</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45954.134770833334</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45954.134770833334</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45954.134770833334</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45954.134770833334</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45954.134770833334</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45954.134770833334</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45954.134770833334</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45954.134770833334</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45954.134770833334</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45954.134770833334</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45954.134770833334</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45954.134770833334</v>
      </c>
      <c r="H7" s="22"/>
      <c r="I7" s="19" t="s">
        <v>39090</v>
      </c>
      <c r="J7" s="18" t="str">
        <f>IFERROR(VLOOKUP(D7,DB!A:G,7,0),"")</f>
        <v/>
      </c>
      <c r="K7" s="46"/>
      <c r="L7" s="23" t="str">
        <f>IFERROR(VLOOKUP(D7,DB!A:I,9,0),"")</f>
        <v/>
      </c>
    </row>
    <row r="8" spans="1:13" ht="15" customHeight="1">
      <c r="A8" s="19"/>
      <c r="B8" s="63" t="str">
        <f>IFERROR(VLOOKUP(D8,DB!A:K,11,0),"")</f>
        <v/>
      </c>
      <c r="C8" s="18"/>
      <c r="D8" s="18"/>
      <c r="E8" s="18"/>
      <c r="F8" s="20"/>
      <c r="G8" s="21">
        <f t="shared" ca="1" si="0"/>
        <v>45954.134770833334</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45954.134770833334</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45954.134770833334</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45954.134770833334</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45954.134770833334</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45954.134770833334</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45954.134770833334</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45954.134770833334</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45954.134770833334</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45954.134770833334</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45954.134770833334</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45954.134770833334</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45954.134770833334</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45954.134770833334</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45954.134770833334</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45954.134770833334</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45954.134770833334</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45954.134770833334</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45954.134770833334</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45954.134770833334</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45954.134770833334</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45954.134770833334</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45954.134770833334</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45954.134770833334</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45954.134770833334</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45954.134770833334</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45954.134770833334</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45954.134770833334</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45954.134770833334</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45954.134770833334</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45954.134770833334</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45954.134770833334</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45954.134770833334</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45954.134770833334</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45954.134770833334</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45954.134770833334</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45954.134770833334</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45954.134770833334</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45954.134770833334</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45954.134770833334</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45954.134770833334</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45954.134770833334</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45954.134770833334</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45954.134770833334</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45954.134770833334</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45954.134770833334</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45954.134770833334</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45954.134770833334</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45954.134770833334</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45954.134770833334</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45954.134770833334</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45954.134770833334</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45954.134770833334</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45954.134770833334</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45954.134770833334</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45954.134770833334</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45954.134770833334</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45954.134770833334</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45954.134770833334</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45954.134770833334</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45954.134770833334</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45954.134770833334</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45954.134770833334</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45954.134770833334</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45954.134770833334</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45954.134770833334</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45954.134770833334</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45954.134770833334</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45954.134770833334</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45954.134770833334</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45954.134770833334</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45954.134770833334</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45954.134770833334</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45954.134770833334</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45954.134770833334</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45954.134770833334</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45954.134770833334</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45954.134770833334</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45954.134770833334</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45954.134770833334</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45954.134770833334</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45954.134770833334</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45954.134770833334</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45954.134770833334</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45954.134770833334</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45954.134770833334</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45954.134770833334</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45954.134770833334</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45954.134770833334</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45954.134770833334</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45954.134770833334</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45954.134770833334</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45954.134770833334</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45954.134770833334</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45954.134770833334</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45954.134770833334</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45954.134770833334</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45954.134770833334</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45954.134770833334</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45954.134770833334</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45954.134770833334</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45954.134770833334</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45954.134770833334</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45954.134770833334</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45954.134770833334</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45954.134770833334</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45954.134770833334</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45954.134770833334</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45954.134770833334</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45954.134770833334</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45954.134770833334</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45954.134770833334</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45954.134770833334</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45954.134770833334</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45954.134770833334</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45954.134770833334</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45954.134770833334</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45954.134770833334</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45954.134770833334</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45954.134770833334</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45954.134770833334</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45954.134770833334</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45954.134770833334</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45954.134770833334</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45954.134770833334</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45954.134770833334</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45954.134770833334</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45954.134770833334</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45954.134770833334</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45954.134770833334</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45954.134770833334</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45954.134770833334</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45954.134770833334</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45954.134770833334</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45954.134770833334</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45954.134770833334</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45954.134770833334</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45954.134770833334</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45954.134770833334</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45954.134770833334</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45954.134770833334</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45954.134770833334</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45954.134770833334</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45954.134770833334</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45954.134770833334</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45954.134770833334</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45954.134770833334</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45954.134770833334</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45954.134770833334</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45954.134770833334</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45954.134770833334</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45954.134770833334</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45954.134770833334</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45954.134770833334</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45954.134770833334</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45954.134770833334</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45954.134770833334</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45954.134770833334</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45954.134770833334</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45954.134770833334</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45954.134770833334</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45954.134770833334</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45954.134770833334</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45954.134770833334</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45954.134770833334</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45954.134770833334</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45954.134770833334</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45954.134770833334</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45954.134770833334</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45954.134770833334</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45954.134770833334</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45954.134770833334</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45954.134770833334</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45954.134770833334</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45954.134770833334</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45954.134770833334</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45954.134770833334</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45954.134770833334</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45954.134770833334</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45954.134770833334</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45954.134770833334</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45954.134770833334</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45954.134770833334</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45954.134770833334</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45954.134770833334</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45954.134770833334</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45954.134770833334</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45954.134770833334</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45954.134770833334</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45954.134770833334</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45954.134770833334</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45954.134770833334</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45954.134770833334</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45954.134770833334</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45954.134770833334</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45954.134770833334</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45954.134770833334</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45954.134770833334</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45954.134770833334</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45954.134770833334</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45954.134770833334</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45954.134770833334</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45954.134770833334</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45954.134770833334</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45954.134770833334</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45954.134770833334</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45954.134770833334</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45954.134770833334</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45954.134770833334</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45954.134770833334</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45954.134770833334</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45954.134770833334</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45954.134770833334</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45954.134770833334</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45954.134770833334</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45954.134770833334</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45954.134770833334</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45954.134770833334</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45954.134770833334</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45954.134770833334</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45954.134770833334</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45954.134770833334</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45954.134770833334</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45954.134770833334</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45954.134770833334</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45954.134770833334</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45954.134770833334</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45954.134770833334</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45954.134770833334</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45954.134770833334</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45954.134770833334</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45954.134770833334</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45954.134770833334</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45954.134770833334</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45954.134770833334</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45954.134770833334</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45954.134770833334</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45954.134770833334</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45954.134770833334</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45954.134770833334</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45954.134770833334</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45954.134770833334</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45954.134770833334</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45954.134770833334</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45954.134770833334</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45954.134770833334</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45954.134770833334</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45954.134770833334</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45954.134770833334</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45954.134770833334</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45954.134770833334</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45954.134770833334</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45954.134770833334</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45954.134770833334</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45954.134770833334</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45954.134770833334</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45954.134770833334</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45954.134770833334</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45954.134770833334</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45954.134770833334</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45954.134770833334</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45954.134770833334</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45954.134770833334</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45954.134770833334</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45954.134770833334</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45954.134770833334</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45954.134770833334</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45954.134770833334</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45954.134770833334</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45954.134770833334</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45954.134770833334</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45954.134770833334</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45954.134770833334</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45954.134770833334</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45954.134770833334</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45954.134770833334</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45954.134770833334</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45954.134770833334</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45954.134770833334</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45954.134770833334</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45954.134770833334</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45954.134770833334</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45954.134770833334</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45954.134770833334</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45954.134770833334</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45954.134770833334</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45954.134770833334</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45954.134770833334</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45954.134770833334</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45954.134770833334</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45954.134770833334</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45954.134770833334</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45954.134770833334</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45954.134770833334</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45954.134770833334</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45954.134770833334</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45954.134770833334</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45954.134770833334</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45954.134770833334</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45954.134770833334</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45954.134770833334</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45954.134770833334</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45954.134770833334</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45954.134770833334</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45954.134770833334</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45954.134770833334</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45954.134770833334</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45954.134770833334</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45954.134770833334</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45954.134770833334</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45954.134770833334</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45954.134770833334</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45954.134770833334</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45954.134770833334</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45954.134770833334</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45954.134770833334</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45954.134770833334</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45954.134770833334</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45954.134770833334</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45954.134770833334</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45954.134770833334</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45954.134770833334</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45954.134770833334</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45954.134770833334</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45954.134770833334</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45954.134770833334</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45954.134770833334</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45954.134770833334</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45954.134770833334</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45954.134770833334</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45954.134770833334</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45954.134770833334</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45954.134770833334</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45954.134770833334</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45954.134770833334</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45954.134770833334</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45954.134770833334</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45954.134770833334</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45954.134770833334</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45954.134770833334</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45954.134770833334</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45954.134770833334</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45954.134770833334</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45954.134770833334</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45954.134770833334</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45954.134770833334</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45954.134770833334</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45954.134770833334</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45954.134770833334</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45954.134770833334</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45954.134770833334</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45954.134770833334</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45954.134770833334</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45954.134770833334</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45954.134770833334</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45954.134770833334</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45954.134770833334</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45954.134770833334</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45954.134770833334</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45954.134770833334</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45954.134770833334</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45954.134770833334</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45954.134770833334</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45954.134770833334</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45954.134770833334</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45954.134770833334</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45954.134770833334</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45954.134770833334</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45954.134770833334</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45954.134770833334</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45954.134770833334</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45954.134770833334</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45954.134770833334</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45954.134770833334</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45954.134770833334</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45954.134770833334</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45954.134770833334</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45954.134770833334</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45954.134770833334</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45954.134770833334</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45954.134770833334</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45954.134770833334</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45954.134770833334</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45954.134770833334</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45954.134770833334</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45954.134770833334</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45954.134770833334</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45954.134770833334</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45954.134770833334</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45954.134770833334</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45954.134770833334</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45954.134770833334</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45954.134770833334</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45954.134770833334</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45954.134770833334</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45954.134770833334</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45954.134770833334</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45954.134770833334</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45954.134770833334</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45954.134770833334</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45954.134770833334</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45954.134770833334</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45954.134770833334</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45954.134770833334</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45954.134770833334</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45954.134770833334</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45954.134770833334</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45954.134770833334</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45954.134770833334</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45954.134770833334</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45954.134770833334</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45954.134770833334</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45954.134770833334</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45954.134770833334</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45954.134770833334</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45954.134770833334</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45954.134770833334</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45954.134770833334</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45954.134770833334</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45954.134770833334</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45954.134770833334</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45954.134770833334</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45954.134770833334</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45954.134770833334</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45954.134770833334</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45954.134770833334</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45954.134770833334</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45954.134770833334</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45954.134770833334</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45954.134770833334</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45954.134770833334</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45954.134770833334</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45954.134770833334</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45954.134770833334</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45954.134770833334</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45954.134770833334</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45954.134770833334</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45954.134770833334</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45954.134770833334</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45954.134770833334</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45954.134770833334</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45954.134770833334</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45954.134770833334</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45954.134770833334</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45954.134770833334</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45954.134770833334</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45954.134770833334</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45954.134770833334</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45954.134770833334</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45954.134770833334</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45954.134770833334</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45954.134770833334</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45954.134770833334</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45954.134770833334</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45954.134770833334</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45954.134770833334</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45954.134770833334</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45954.134770833334</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45954.134770833334</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45954.134770833334</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45954.134770833334</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45954.134770833334</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45954.134770833334</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45954.134770833334</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45954.134770833334</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45954.134770833334</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45954.134770833334</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45954.134770833334</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45954.134770833334</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45954.134770833334</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45954.134770833334</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45954.134770833334</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45954.134770833334</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45954.134770833334</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45954.134770833334</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45954.134770833334</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45954.134770833334</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45954.134770833334</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45954.134770833334</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45954.134770833334</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45954.134770833334</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45954.134770833334</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45954.134770833334</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45954.134770833334</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45954.134770833334</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45954.134770833334</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45954.134770833334</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45954.134770833334</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45954.134770833334</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45954.134770833334</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45954.134770833334</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45954.134770833334</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45954.134770833334</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45954.134770833334</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45954.134770833334</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45954.134770833334</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45954.134770833334</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45954.134770833334</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45954.134770833334</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45954.134770833334</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45954.134770833334</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45954.134770833334</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45954.134770833334</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45954.134770833334</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45954.134770833334</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45954.134770833334</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45954.134770833334</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45954.134770833334</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45954.134770833334</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45954.134770833334</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45954.134770833334</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45954.134770833334</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45954.134770833334</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45954.134770833334</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45954.134770833334</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45954.134770833334</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45954.134770833334</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45954.134770833334</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45954.134770833334</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45954.134770833334</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45954.134770833334</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45954.134770833334</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45954.134770833334</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45954.134770833334</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45954.134770833334</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45954.134770833334</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45954.134770833334</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45954.134770833334</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45954.134770833334</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45954.134770833334</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45954.134770833334</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45954.134770833334</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45954.134770833334</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45954.134770833334</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45954.134770833334</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45954.134770833334</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45954.134770833334</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45954.134770833334</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45954.134770833334</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45954.134770833334</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45954.134770833334</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45954.134770833334</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45954.134770833334</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45954.134770833334</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45954.134770833334</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45954.134770833334</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45954.134770833334</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45954.134770833334</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45954.134770833334</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45954.134770833334</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45954.134770833334</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45954.134770833334</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45954.134770833334</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45954.134770833334</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45954.134770833334</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45954.134770833334</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45954.134770833334</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45954.134770833334</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45954.134770833334</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45954.134770833334</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45954.134770833334</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45954.134770833334</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45954.134770833334</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45954.134770833334</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45954.134770833334</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45954.134770833334</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45954.134770833334</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45954.134770833334</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45954.134770833334</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45954.134770833334</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45954.134770833334</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45954.134770833334</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45954.134770833334</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45954.134770833334</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45954.134770833334</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45954.134770833334</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45954.134770833334</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45954.134770833334</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45954.134770833334</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45954.134770833334</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45954.134770833334</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45954.134770833334</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45954.134770833334</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45954.134770833334</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45954.134770833334</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45954.134770833334</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45954.134770833334</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45954.134770833334</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45954.134770833334</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45954.134770833334</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45954.134770833334</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45954.134770833334</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45954.134770833334</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45954.134770833334</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45954.134770833334</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45954.134770833334</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45954.134770833334</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45954.134770833334</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45954.134770833334</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45954.134770833334</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45954.134770833334</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45954.134770833334</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45954.134770833334</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45954.134770833334</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45954.134770833334</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45954.134770833334</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45954.134770833334</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45954.134770833334</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45954.134770833334</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45954.134770833334</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45954.134770833334</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45954.134770833334</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45954.134770833334</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45954.134770833334</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45954.134770833334</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45954.134770833334</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45954.134770833334</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45954.134770833334</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45954.134770833334</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45954.134770833334</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45954.134770833334</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45954.134770833334</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45954.134770833334</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45954.134770833334</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45954.134770833334</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45954.134770833334</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45954.134770833334</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45954.134770833334</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45954.134770833334</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45954.134770833334</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45954.134770833334</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45954.134770833334</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45954.134770833334</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45954.134770833334</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45954.134770833334</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45954.134770833334</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45954.134770833334</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45954.134770833334</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45954.134770833334</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45954.134770833334</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45954.134770833334</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45954.134770833334</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45954.134770833334</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45954.134770833334</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45954.134770833334</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45954.134770833334</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45954.134770833334</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45954.134770833334</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45954.134770833334</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45954.134770833334</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45954.134770833334</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45954.134770833334</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45954.134770833334</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45954.134770833334</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45954.134770833334</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45954.134770833334</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45954.134770833334</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45954.134770833334</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45954.134770833334</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45954.134770833334</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45954.134770833334</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45954.134770833334</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45954.134770833334</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45954.134770833334</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45954.134770833334</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45954.134770833334</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45954.134770833334</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45954.134770833334</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45954.134770833334</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45954.134770833334</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45954.134770833334</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45954.134770833334</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45954.134770833334</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45954.134770833334</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45954.134770833334</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45954.134770833334</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45954.134770833334</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45954.134770833334</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45954.134770833334</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45954.134770833334</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45954.134770833334</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45954.134770833334</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45954.134770833334</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45954.134770833334</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45954.134770833334</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45954.134770833334</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45954.134770833334</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45954.134770833334</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45954.134770833334</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45954.134770833334</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45954.134770833334</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45954.134770833334</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45954.134770833334</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45954.134770833334</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45954.134770833334</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45954.134770833334</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45954.134770833334</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45954.134770833334</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45954.134770833334</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45954.134770833334</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45954.134770833334</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45954.134770833334</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45954.134770833334</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45954.134770833334</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45954.134770833334</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45954.134770833334</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45954.134770833334</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45954.134770833334</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45954.134770833334</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45954.134770833334</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45954.134770833334</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45954.134770833334</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45954.134770833334</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45954.134770833334</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45954.134770833334</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45954.134770833334</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45954.134770833334</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45954.134770833334</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45954.134770833334</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45954.134770833334</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45954.134770833334</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45954.134770833334</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45954.134770833334</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45954.134770833334</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45954.134770833334</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45954.134770833334</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45954.134770833334</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45954.134770833334</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45954.134770833334</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45954.134770833334</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45954.134770833334</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45954.134770833334</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45954.134770833334</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45954.134770833334</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45954.134770833334</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45954.134770833334</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45954.134770833334</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45954.134770833334</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45954.134770833334</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45954.134770833334</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45954.134770833334</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45954.134770833334</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45954.134770833334</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45954.134770833334</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45954.134770833334</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45954.134770833334</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45954.134770833334</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45954.134770833334</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45954.134770833334</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45954.134770833334</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45954.134770833334</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45954.134770833334</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45954.134770833334</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45954.134770833334</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45954.134770833334</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45954.134770833334</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45954.134770833334</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45954.134770833334</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45954.134770833334</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45954.134770833334</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45954.134770833334</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45954.134770833334</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45954.134770833334</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45954.134770833334</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45954.134770833334</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45954.134770833334</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45954.134770833334</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45954.134770833334</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45954.134770833334</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45954.134770833334</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45954.134770833334</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45954.134770833334</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45954.134770833334</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45954.134770833334</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45954.134770833334</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45954.134770833334</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45954.134770833334</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45954.134770833334</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45954.134770833334</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45954.134770833334</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45954.134770833334</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45954.134770833334</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45954.134770833334</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45954.134770833334</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45954.134770833334</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45954.134770833334</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45954.134770833334</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45954.134770833334</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45954.134770833334</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45954.134770833334</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45954.134770833334</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45954.134770833334</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45954.134770833334</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45954.134770833334</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45954.134770833334</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45954.134770833334</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45954.134770833334</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45954.134770833334</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45954.134770833334</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45954.134770833334</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45954.134770833334</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45954.134770833334</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45954.134770833334</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45954.134770833334</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45954.134770833334</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45954.134770833334</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45954.134770833334</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45954.134770833334</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45954.134770833334</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45954.134770833334</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45954.134770833334</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45954.134770833334</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45954.134770833334</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45954.134770833334</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45954.134770833334</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45954.134770833334</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45954.134770833334</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45954.134770833334</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45954.134770833334</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45954.134770833334</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45954.134770833334</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45954.134770833334</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45954.134770833334</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45954.134770833334</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45954.134770833334</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45954.134770833334</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45954.134770833334</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45954.134770833334</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45954.134770833334</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45954.134770833334</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45954.134770833334</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45954.134770833334</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45954.134770833334</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45954.134770833334</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45954.134770833334</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45954.134770833334</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45954.134770833334</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45954.134770833334</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45954.134770833334</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45954.134770833334</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45954.134770833334</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45954.134770833334</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45954.134770833334</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45954.134770833334</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45954.134770833334</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45954.134770833334</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45954.134770833334</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45954.134770833334</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45954.134770833334</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45954.134770833334</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45954.134770833334</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45954.134770833334</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45954.134770833334</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45954.134770833334</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45954.134770833334</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45954.134770833334</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45954.134770833334</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45954.134770833334</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45954.134770833334</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45954.134770833334</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45954.134770833334</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45954.134770833334</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45954.134770833334</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45954.134770833334</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45954.134770833334</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45954.134770833334</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45954.134770833334</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45954.134770833334</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45954.134770833334</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45954.134770833334</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45954.134770833334</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45954.134770833334</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45954.134770833334</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45954.134770833334</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45954.134770833334</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45954.134770833334</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45954.134770833334</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45954.134770833334</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45954.134770833334</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45954.134770833334</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45954.134770833334</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45954.134770833334</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45954.134770833334</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45954.134770833334</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45954.134770833334</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45954.134770833334</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45954.134770833334</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45954.134770833334</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45954.134770833334</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45954.134770833334</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45954.134770833334</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45954.134770833334</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45954.134770833334</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45954.134770833334</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45954.134770833334</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45954.134770833334</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45954.134770833334</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45954.134770833334</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45954.134770833334</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45954.134770833334</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45954.134770833334</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45954.134770833334</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45954.134770833334</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45954.134770833334</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45954.134770833334</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45954.134770833334</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45954.134770833334</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45954.134770833334</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45954.134770833334</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45954.134770833334</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45954.134770833334</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45954.134770833334</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45954.134770833334</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45954.134770833334</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45954.134770833334</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45954.134770833334</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45954.134770833334</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45954.134770833334</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45954.134770833334</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45954.134770833334</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45954.134770833334</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45954.134770833334</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45954.134770833334</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45954.134770833334</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45954.134770833334</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45954.134770833334</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45954.134770833334</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45954.134770833334</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45954.134770833334</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45954.134770833334</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45954.134770833334</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45954.134770833334</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45954.134770833334</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45954.134770833334</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45954.134770833334</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45954.134770833334</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45954.134770833334</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45954.134770833334</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45954.134770833334</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45954.134770833334</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45954.134770833334</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45954.134770833334</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45954.134770833334</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45954.134770833334</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45954.134770833334</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45954.134770833334</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45954.134770833334</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45954.134770833334</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45954.134770833334</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45954.134770833334</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45954.134770833334</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45954.134770833334</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45954.134770833334</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45954.134770833334</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45954.134770833334</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45954.134770833334</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45954.134770833334</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45954.134770833334</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45954.134770833334</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45954.134770833334</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45954.134770833334</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45954.134770833334</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45954.134770833334</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45954.134770833334</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45954.134770833334</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45954.134770833334</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45954.134770833334</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45954.134770833334</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45954.134770833334</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45954.134770833334</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45954.134770833334</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45954.134770833334</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45954.134770833334</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45954.134770833334</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45954.134770833334</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45954.134770833334</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45954.134770833334</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45954.134770833334</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45954.134770833334</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45954.134770833334</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45954.134770833334</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45954.134770833334</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45954.134770833334</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45954.134770833334</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45954.134770833334</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45954.134770833334</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45954.134770833334</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45954.134770833334</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45954.134770833334</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45954.134770833334</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45954.134770833334</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45954.134770833334</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45954.134770833334</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45954.134770833334</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45954.134770833334</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45954.134770833334</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45954.134770833334</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45954.134770833334</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45954.134770833334</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45954.134770833334</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45954.134770833334</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45954.134770833334</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45954.134770833334</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45954.134770833334</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45954.134770833334</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45954.134770833334</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45954.134770833334</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45954.134770833334</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45954.134770833334</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45954.134770833334</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45954.134770833334</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45954.134770833334</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45954.134770833334</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45954.134770833334</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45954.134770833334</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45954.134770833334</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45954.134770833334</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45954.134770833334</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45954.134770833334</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45954.134770833334</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45954.134770833334</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45954.134770833334</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45954.134770833334</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45954.134770833334</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45954.134770833334</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45954.134770833334</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45954.134770833334</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45954.134770833334</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45954.134770833334</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45954.134770833334</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45954.134770833334</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45954.134770833334</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45954.134770833334</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45954.134770833334</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45954.134770833334</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45954.134770833334</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45954.134770833334</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45954.134770833334</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45954.134770833334</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45954.134770833334</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45954.134770833334</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45954.134770833334</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45954.134770833334</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45954.134770833334</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45954.134770833334</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45954.134770833334</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45954.134770833334</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45954.134770833334</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45954.134770833334</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45954.134770833334</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45954.134770833334</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45954.134770833334</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45954.134770833334</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45954.134770833334</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45954.134770833334</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45954.134770833334</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45954.134770833334</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45954.134770833334</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45954.134770833334</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45954.134770833334</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45954.134770833334</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45954.134770833334</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45954.134770833334</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45954.134770833334</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45954.134770833334</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45954.134770833334</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45954.134770833334</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45954.134770833334</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45954.134770833334</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45954.134770833334</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45954.134770833334</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45954.134770833334</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45954.134770833334</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45954.134770833334</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45954.134770833334</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45954.134770833334</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45954.134770833334</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45954.134770833334</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45954.134770833334</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45954.134770833334</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45954.134770833334</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45954.134770833334</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45954.134770833334</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45954.134770833334</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45954.134770833334</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45954.134770833334</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45954.134770833334</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45954.134770833334</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45954.134770833334</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45954.134770833334</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45954.134770833334</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45954.134770833334</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45954.134770833334</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45954.134770833334</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45954.134770833334</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45954.134770833334</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45954.134770833334</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45954.134770833334</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45954.134770833334</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45954.134770833334</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45954.134770833334</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45954.134770833334</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45954.134770833334</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45954.134770833334</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45954.134770833334</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45954.134770833334</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45954.134770833334</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45954.134770833334</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45954.134770833334</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45954.134770833334</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45954.134770833334</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45954.134770833334</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45954.134770833334</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45954.134770833334</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45954.134770833334</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45954.134770833334</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45954.134770833334</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39091</v>
      </c>
      <c r="B2" s="97" t="str">
        <f>IFERROR(VLOOKUP(D2,DB!A:K,11,0),"")</f>
        <v>R4</v>
      </c>
      <c r="C2" s="98">
        <v>1</v>
      </c>
      <c r="D2" s="94" t="s">
        <v>35115</v>
      </c>
      <c r="E2" s="99" t="s">
        <v>38998</v>
      </c>
      <c r="F2" s="100">
        <v>45703.480717592596</v>
      </c>
      <c r="G2" s="101">
        <f ca="1">IFERROR(NOW()-F2,"")</f>
        <v>250.65405324073799</v>
      </c>
      <c r="H2" s="100">
        <v>45703.474768518521</v>
      </c>
      <c r="I2" s="97" t="str">
        <f>IFERROR(VLOOKUP(D2,DB!A:F,6,0),"")</f>
        <v>SCECO</v>
      </c>
      <c r="J2" s="97" t="str">
        <f>IFERROR(VLOOKUP(D2,DB!A:G,7,0),"")</f>
        <v>Dead</v>
      </c>
      <c r="K2" s="102" t="s">
        <v>39092</v>
      </c>
      <c r="L2" s="94" t="str">
        <f>IFERROR(VLOOKUP(D2,DB!A:I,9,0),"")</f>
        <v>Latis</v>
      </c>
    </row>
    <row r="3" spans="1:16" ht="30" customHeight="1">
      <c r="A3" s="120" t="s">
        <v>39093</v>
      </c>
      <c r="B3" s="97" t="str">
        <f>IFERROR(VLOOKUP(D3,DB!A:K,11,0),"")</f>
        <v>R4</v>
      </c>
      <c r="C3" s="121">
        <v>1</v>
      </c>
      <c r="D3" s="94" t="s">
        <v>27420</v>
      </c>
      <c r="E3" s="99" t="s">
        <v>38998</v>
      </c>
      <c r="F3" s="124">
        <v>45953.634722222225</v>
      </c>
      <c r="G3" s="125">
        <f ca="1">IFERROR(NOW()-F3,"")</f>
        <v>0.50004861110937782</v>
      </c>
      <c r="H3" s="124">
        <v>45953.546631944446</v>
      </c>
      <c r="I3" s="120" t="str">
        <f>IFERROR(VLOOKUP(D3,DB!A:F,6,0),"")</f>
        <v>SCECO</v>
      </c>
      <c r="J3" s="120" t="str">
        <f>IFERROR(VLOOKUP(D3,DB!A:G,7,0),"")</f>
        <v>Dead</v>
      </c>
      <c r="K3" s="126" t="s">
        <v>39094</v>
      </c>
      <c r="L3" s="122" t="str">
        <f>IFERROR(VLOOKUP(D3,DB!A:I,9,0),"")</f>
        <v>Latis</v>
      </c>
    </row>
    <row r="4" spans="1:16" ht="15" customHeight="1">
      <c r="A4" s="120" t="s">
        <v>39095</v>
      </c>
      <c r="B4" s="120" t="str">
        <f>IFERROR(VLOOKUP(D4,DB!A:K,11,0),"")</f>
        <v>R4</v>
      </c>
      <c r="C4" s="121">
        <v>2</v>
      </c>
      <c r="D4" s="94" t="s">
        <v>35586</v>
      </c>
      <c r="E4" s="99" t="s">
        <v>38998</v>
      </c>
      <c r="F4" s="124">
        <v>45953.820138888892</v>
      </c>
      <c r="G4" s="125">
        <f ca="1">IFERROR(NOW()-F4,"")</f>
        <v>0.31463194444222609</v>
      </c>
      <c r="H4" s="124">
        <v>45953.776747685188</v>
      </c>
      <c r="I4" s="120" t="str">
        <f>IFERROR(VLOOKUP(D4,DB!A:F,6,0),"")</f>
        <v>SCECO</v>
      </c>
      <c r="J4" s="120" t="str">
        <f>IFERROR(VLOOKUP(D4,DB!A:G,7,0),"")</f>
        <v>In progress</v>
      </c>
      <c r="K4" s="126" t="s">
        <v>39096</v>
      </c>
      <c r="L4" s="122" t="str">
        <f>IFERROR(VLOOKUP(D4,DB!A:I,9,0),"")</f>
        <v>Latis</v>
      </c>
    </row>
    <row r="5" spans="1:16" ht="15" customHeight="1">
      <c r="A5" s="120"/>
      <c r="B5" s="120" t="str">
        <f>IFERROR(VLOOKUP(D5,DB!A:K,11,0),"")</f>
        <v/>
      </c>
      <c r="C5" s="121"/>
      <c r="D5" s="94"/>
      <c r="E5" s="99"/>
      <c r="F5" s="124"/>
      <c r="G5" s="125">
        <f ca="1">IFERROR(NOW()-F5,"")</f>
        <v>45954.134770833334</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45954.134770833334</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45954.134770833334</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45954.134770833334</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45954.134770833334</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45954.134770833334</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45954.134770833334</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45954.134770833334</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45954.134770833334</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45954.134770833334</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45954.134770833334</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45954.134770833334</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45954.134770833334</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45954.134770833334</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45954.134770833334</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45954.134770833334</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45954.134770833334</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45954.134770833334</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45954.134770833334</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45954.134770833334</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45954.134770833334</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45954.134770833334</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45954.134770833334</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45954.134770833334</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45954.134770833334</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45954.134770833334</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45954.134770833334</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45954.134770833334</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45954.134770833334</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45954.134770833334</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45954.134770833334</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45954.134770833334</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45954.134770833334</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45954.134770833334</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45954.134770833334</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45954.134770833334</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45954.134770833334</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45954.134770833334</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45954.134770833334</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45954.134770833334</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45954.134770833334</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45954.134770833334</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45954.134770833334</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45954.134770833334</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45954.134770833334</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45954.134770833334</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45954.134770833334</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45954.134770833334</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45954.134770833334</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45954.134770833334</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45954.134770833334</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45954.134770833334</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45954.134770833334</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45954.134770833334</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45954.134770833334</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45954.134770833334</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45954.134770833334</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45954.134770833334</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45954.134770833334</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45954.134770833334</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45954.134770833334</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45954.134770833334</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45954.134770833334</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45954.134770833334</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45954.134770833334</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45954.134770833334</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45954.134770833334</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45954.134770833334</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45954.134770833334</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45954.134770833334</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45954.134770833334</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45954.134770833334</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45954.134770833334</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45954.134770833334</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45954.134770833334</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45954.134770833334</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45954.134770833334</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45954.134770833334</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45954.134770833334</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45954.134770833334</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45954.134770833334</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45954.134770833334</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45954.134770833334</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45954.134770833334</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45954.134770833334</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45954.134770833334</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45954.134770833334</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45954.134770833334</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45954.134770833334</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45954.134770833334</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45954.134770833334</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45954.134770833334</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45954.134770833334</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45954.134770833334</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45954.134770833334</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45954.134770833334</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45954.134770833334</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45954.134770833334</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45954.134770833334</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45954.134770833334</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45954.134770833334</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45954.134770833334</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45954.134770833334</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45954.134770833334</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45954.134770833334</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45954.134770833334</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45954.134770833334</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45954.134770833334</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45954.134770833334</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45954.134770833334</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45954.134770833334</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45954.134770833334</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45954.134770833334</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45954.134770833334</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45954.134770833334</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45954.134770833334</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45954.134770833334</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45954.134770833334</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45954.134770833334</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45954.134770833334</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45954.134770833334</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45954.134770833334</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45954.134770833334</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45954.134770833334</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45954.134770833334</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45954.134770833334</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45954.134770833334</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45954.134770833334</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45954.134770833334</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45954.134770833334</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45954.134770833334</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45954.134770833334</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45954.134770833334</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45954.134770833334</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45954.134770833334</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45954.134770833334</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45954.134770833334</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45954.134770833334</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45954.134770833334</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45954.134770833334</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45954.134770833334</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45954.134770833334</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45954.134770833334</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45954.134770833334</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45954.134770833334</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45954.134770833334</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45954.134770833334</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45954.134770833334</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45954.134770833334</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45954.134770833334</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45954.134770833334</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45954.134770833334</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45954.134770833334</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45954.134770833334</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45954.134770833334</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45954.134770833334</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45954.134770833334</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45954.134770833334</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45954.134770833334</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45954.134770833334</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45954.134770833334</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45954.134770833334</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45954.134770833334</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45954.134770833334</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45954.134770833334</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45954.134770833334</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45954.134770833334</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45954.134770833334</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45954.134770833334</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45954.134770833334</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45954.134770833334</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45954.134770833334</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45954.134770833334</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45954.134770833334</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45954.134770833334</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45954.134770833334</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45954.134770833334</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45954.134770833334</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45954.134770833334</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45954.134770833334</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45954.134770833334</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45954.134770833334</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45954.134770833334</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45954.134770833334</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45954.134770833334</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45954.134770833334</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45954.134770833334</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45954.134770833334</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45954.134770833334</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45954.134770833334</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45954.134770833334</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45954.134770833334</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45954.134770833334</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45954.134770833334</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45954.134770833334</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45954.134770833334</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45954.134770833334</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45954.134770833334</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45954.134770833334</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45954.134770833334</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45954.134770833334</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45954.134770833334</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45954.134770833334</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45954.134770833334</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45954.134770833334</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45954.134770833334</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45954.134770833334</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45954.134770833334</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45954.134770833334</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45954.134770833334</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45954.134770833334</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45954.134770833334</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45954.134770833334</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45954.134770833334</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45954.134770833334</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45954.134770833334</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45954.134770833334</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45954.134770833334</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45954.134770833334</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45954.134770833334</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45954.134770833334</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45954.134770833334</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45954.134770833334</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45954.134770833334</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45954.134770833334</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45954.134770833334</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45954.134770833334</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45954.134770833334</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45954.134770833334</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45954.134770833334</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45954.134770833334</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45954.134770833334</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45954.134770833334</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45954.134770833334</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45954.134770833334</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45954.134770833334</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45954.134770833334</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45954.134770833334</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45954.134770833334</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45954.134770833334</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45954.134770833334</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45954.134770833334</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45954.134770833334</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39097</v>
      </c>
      <c r="B2" s="37" t="str">
        <f>IFERROR(VLOOKUP(D2,DB!A:K,11,0),"")</f>
        <v>R5</v>
      </c>
      <c r="C2" s="37">
        <v>3</v>
      </c>
      <c r="D2" s="119" t="s">
        <v>36034</v>
      </c>
      <c r="E2" s="37" t="s">
        <v>38998</v>
      </c>
      <c r="F2" s="38">
        <v>45891.832060185188</v>
      </c>
      <c r="G2" s="145">
        <f ca="1">IFERROR(NOW()-F2,"")</f>
        <v>62.302710648145876</v>
      </c>
      <c r="H2" s="38">
        <v>45891.790393518517</v>
      </c>
      <c r="I2" s="37" t="str">
        <f>IFERROR(VLOOKUP(D2,DB!A:F,6,0),"")</f>
        <v>Generator-SG</v>
      </c>
      <c r="J2" s="37" t="str">
        <f>IFERROR(VLOOKUP(D2,DB!A:G,7,0),"")</f>
        <v>Vandalized</v>
      </c>
      <c r="K2" s="37" t="s">
        <v>39098</v>
      </c>
      <c r="L2" s="37" t="str">
        <f>IFERROR(VLOOKUP(D2,DB!A:I,9,0),"")</f>
        <v>Latis</v>
      </c>
      <c r="M2" s="118"/>
    </row>
    <row r="3" spans="1:13" ht="30.75">
      <c r="A3" s="37" t="s">
        <v>39099</v>
      </c>
      <c r="B3" s="37" t="str">
        <f>IFERROR(VLOOKUP(D3,DB!A:K,11,0),"")</f>
        <v>R5</v>
      </c>
      <c r="C3" s="37">
        <v>1</v>
      </c>
      <c r="D3" s="37" t="s">
        <v>31329</v>
      </c>
      <c r="E3" s="37" t="s">
        <v>39079</v>
      </c>
      <c r="F3" s="38">
        <v>45926.188877314817</v>
      </c>
      <c r="G3" s="145">
        <f t="shared" ref="G3" ca="1" si="0">IFERROR(NOW()-F3,"")</f>
        <v>27.945893518517551</v>
      </c>
      <c r="H3" s="38">
        <v>45926.158159722225</v>
      </c>
      <c r="I3" s="37" t="str">
        <f>IFERROR(VLOOKUP(D3,DB!A:F,6,0),"")</f>
        <v>SCECO</v>
      </c>
      <c r="J3" s="37" t="str">
        <f>IFERROR(VLOOKUP(D3,DB!A:G,7,0),"")</f>
        <v>Good</v>
      </c>
      <c r="K3" s="37" t="s">
        <v>39100</v>
      </c>
      <c r="L3" s="37" t="str">
        <f>IFERROR(VLOOKUP(D3,DB!A:I,9,0),"")</f>
        <v>Latis</v>
      </c>
      <c r="M3" s="118"/>
    </row>
    <row r="4" spans="1:13" ht="48" customHeight="1">
      <c r="A4" s="153" t="s">
        <v>39101</v>
      </c>
      <c r="B4" s="153" t="str">
        <f>IFERROR(VLOOKUP(D4,DB!A:K,11,0),"")</f>
        <v>R5</v>
      </c>
      <c r="C4" s="153">
        <v>1</v>
      </c>
      <c r="D4" s="153" t="s">
        <v>34781</v>
      </c>
      <c r="E4" s="153" t="s">
        <v>39079</v>
      </c>
      <c r="F4" s="154">
        <v>45948.661111111112</v>
      </c>
      <c r="G4" s="155">
        <f ca="1">IFERROR(NOW()-F4,"")</f>
        <v>5.4736597222217824</v>
      </c>
      <c r="H4" s="154">
        <v>45948.661111111112</v>
      </c>
      <c r="I4" s="153" t="str">
        <f>IFERROR(VLOOKUP(D4,DB!A:F,6,0),"")</f>
        <v>SCECO</v>
      </c>
      <c r="J4" s="153" t="str">
        <f>IFERROR(VLOOKUP(D4,DB!A:G,7,0),"")</f>
        <v>Dead</v>
      </c>
      <c r="K4" s="153" t="s">
        <v>39102</v>
      </c>
      <c r="L4" s="153" t="str">
        <f>IFERROR(VLOOKUP(D4,DB!A:I,9,0),"")</f>
        <v>Latis</v>
      </c>
    </row>
    <row r="5" spans="1:13" ht="15">
      <c r="A5" s="153" t="s">
        <v>39103</v>
      </c>
      <c r="B5" s="153" t="str">
        <f>IFERROR(VLOOKUP(D5,DB!A:K,11,0),"")</f>
        <v>R5</v>
      </c>
      <c r="C5" s="153">
        <v>1</v>
      </c>
      <c r="D5" s="153" t="s">
        <v>34377</v>
      </c>
      <c r="E5" s="153" t="s">
        <v>39079</v>
      </c>
      <c r="F5" s="154">
        <v>45954.100104166668</v>
      </c>
      <c r="G5" s="155">
        <f ca="1">IFERROR(NOW()-F5,"")</f>
        <v>3.4666666666453239E-2</v>
      </c>
      <c r="H5" s="154">
        <v>45954.077349537038</v>
      </c>
      <c r="I5" s="153" t="str">
        <f>IFERROR(VLOOKUP(D5,DB!A:F,6,0),"")</f>
        <v>SCECO</v>
      </c>
      <c r="J5" s="153" t="str">
        <f>IFERROR(VLOOKUP(D5,DB!A:G,7,0),"")</f>
        <v>Good</v>
      </c>
      <c r="K5" s="153" t="s">
        <v>39104</v>
      </c>
      <c r="L5" s="153" t="str">
        <f>IFERROR(VLOOKUP(D5,DB!A:I,9,0),"")</f>
        <v>Latis</v>
      </c>
    </row>
    <row r="6" spans="1:13" ht="15">
      <c r="A6" s="159"/>
      <c r="B6" s="159" t="str">
        <f>IFERROR(VLOOKUP(D6,DB!A:K,11,0),"")</f>
        <v/>
      </c>
      <c r="C6" s="159"/>
      <c r="D6" s="159"/>
      <c r="E6" s="159"/>
      <c r="F6" s="160"/>
      <c r="G6" s="161">
        <f ca="1">IFERROR(NOW()-F6,"")</f>
        <v>45954.134770833334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45954.134770833334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45954.134770833334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45954.134770833334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45954.134770833334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45954.134770833334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45954.134770833334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45954.134770833334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45954.134770833334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45954.134770833334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45954.134770833334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45954.134770833334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45954.134770833334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45954.134770833334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45954.134770833334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45954.134770833334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45954.134770833334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45954.134770833334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45954.134770833334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45954.134770833334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45954.134770833334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45954.134770833334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45954.134770833334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45954.134770833334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45954.134770833334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45954.134770833334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45954.134770833334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45954.134770833334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45954.134770833334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45954.134770833334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45954.134770833334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45954.134770833334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45954.134770833334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45954.134770833334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45954.134770833334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45954.134770833334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45954.134770833334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45954.134770833334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45954.134770833334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45954.134770833334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45954.134770833334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45954.134770833334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45954.134770833334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45954.134770833334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45954.134770833334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45954.134770833334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45954.134770833334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45954.134770833334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45954.134770833334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45954.134770833334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45954.134770833334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45954.134770833334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45954.134770833334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45954.134770833334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45954.134770833334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45954.134770833334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45954.134770833334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45954.134770833334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45954.134770833334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45954.134770833334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45954.134770833334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45954.134770833334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45954.134770833334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45954.134770833334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45954.134770833334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45954.134770833334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45954.134770833334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45954.134770833334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45954.134770833334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45954.134770833334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45954.134770833334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45954.134770833334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45954.134770833334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45954.134770833334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45954.134770833334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45954.134770833334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45954.134770833334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45954.134770833334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45954.134770833334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45954.134770833334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45954.134770833334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45954.134770833334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45954.134770833334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45954.134770833334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45954.134770833334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45954.134770833334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45954.134770833334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45954.134770833334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45954.134770833334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45954.134770833334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45954.134770833334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45954.134770833334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45954.134770833334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45954.134770833334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45954.134770833334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45954.134770833334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45954.134770833334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45954.134770833334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45954.134770833334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45954.134770833334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45954.134770833334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45954.134770833334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45954.134770833334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45954.134770833334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45954.134770833334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45954.134770833334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45954.134770833334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45954.134770833334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45954.134770833334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45954.134770833334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45954.134770833334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45954.134770833334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45954.134770833334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45954.134770833334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45954.134770833334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45954.134770833334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45954.134770833334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45954.134770833334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45954.134770833334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45954.134770833334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45954.134770833334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45954.134770833334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45954.134770833334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45954.134770833334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45954.134770833334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45954.134770833334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45954.134770833334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45954.134770833334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45954.134770833334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45954.134770833334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45954.134770833334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45954.134770833334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45954.134770833334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45954.134770833334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45954.134770833334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45954.134770833334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45954.134770833334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45954.134770833334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45954.134770833334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45954.134770833334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45954.134770833334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45954.134770833334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45954.134770833334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45954.134770833334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45954.134770833334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45954.134770833334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45954.134770833334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45954.134770833334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45954.134770833334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45954.134770833334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45954.134770833334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45954.134770833334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45954.134770833334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45954.134770833334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45954.134770833334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45954.134770833334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45954.134770833334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45954.134770833334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45954.134770833334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45954.134770833334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45954.134770833334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45954.134770833334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45954.134770833334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45954.134770833334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45954.134770833334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45954.134770833334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45954.134770833334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45954.134770833334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45954.134770833334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45954.134770833334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45954.134770833334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45954.134770833334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45954.134770833334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45954.134770833334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45954.134770833334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45954.134770833334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45954.134770833334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45954.134770833334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45954.134770833334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45954.134770833334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45954.134770833334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45954.134770833334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45954.134770833334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45954.134770833334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45954.134770833334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45954.134770833334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45954.134770833334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45954.134770833334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45954.134770833334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45954.134770833334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45954.134770833334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45954.134770833334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45954.134770833334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45954.134770833334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45954.134770833334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45954.134770833334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45954.134770833334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45954.134770833334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45954.134770833334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45954.134770833334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45954.134770833334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45954.134770833334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45954.134770833334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45954.134770833334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45954.134770833334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45954.134770833334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45954.134770833334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45954.134770833334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45954.134770833334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45954.134770833334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45954.134770833334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45954.134770833334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45954.134770833334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45954.134770833334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45954.134770833334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45954.134770833334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45954.134770833334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45954.134770833334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45954.134770833334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45954.134770833334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45954.134770833334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45954.134770833334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45954.134770833334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45954.134770833334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45954.134770833334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45954.134770833334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45954.134770833334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45954.134770833334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45954.134770833334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45954.134770833334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45954.134770833334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45954.134770833334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45954.134770833334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45954.134770833334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45954.134770833334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45954.134770833334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45954.134770833334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45954.134770833334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45954.134770833334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45954.134770833334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45954.134770833334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45954.134770833334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45954.134770833334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45954.134770833334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45954.134770833334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45954.134770833334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45954.134770833334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45954.134770833334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45954.134770833334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45954.134770833334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45954.134770833334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45954.134770833334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45954.134770833334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45954.134770833334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45954.134770833334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45954.134770833334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45954.134770833334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45954.134770833334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45954.134770833334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45954.134770833334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45954.134770833334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45954.134770833334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45954.134770833334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45954.134770833334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45954.134770833334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45954.134770833334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45954.134770833334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45954.134770833334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45954.134770833334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45954.134770833334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45954.134770833334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45954.134770833334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45954.134770833334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45954.134770833334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45954.134770833334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45954.134770833334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45954.134770833334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45954.134770833334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45954.134770833334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45954.134770833334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45954.134770833334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45954.134770833334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45954.134770833334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45954.134770833334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45954.134770833334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45954.134770833334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45954.134770833334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45954.134770833334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45954.134770833334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45954.134770833334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45954.134770833334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45954.134770833334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45954.134770833334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45954.134770833334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45954.134770833334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45954.134770833334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45954.134770833334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45954.134770833334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45954.134770833334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45954.134770833334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45954.134770833334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45954.134770833334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45954.134770833334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45954.134770833334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45954.134770833334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45954.134770833334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45954.134770833334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45954.134770833334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45954.134770833334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45954.134770833334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45954.134770833334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45954.134770833334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45954.134770833334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45954.134770833334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45954.134770833334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45954.134770833334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45954.134770833334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45954.134770833334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45954.134770833334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45954.134770833334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45954.134770833334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45954.134770833334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45954.134770833334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45954.134770833334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45954.134770833334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45954.134770833334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45954.134770833334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45954.134770833334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45954.134770833334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45954.134770833334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45954.134770833334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45954.134770833334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45954.134770833334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45954.134770833334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45954.134770833334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45954.134770833334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45954.134770833334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45954.134770833334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45954.134770833334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45954.134770833334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45954.134770833334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45954.134770833334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45954.134770833334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45954.134770833334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45954.134770833334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45954.134770833334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45954.134770833334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45954.134770833334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45954.134770833334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45954.134770833334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45954.134770833334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45954.134770833334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45954.134770833334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45954.134770833334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45954.134770833334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45954.134770833334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45954.134770833334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45954.134770833334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45954.134770833334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45954.134770833334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45954.134770833334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45954.134770833334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45954.134770833334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45954.134770833334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45954.134770833334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45954.134770833334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45954.134770833334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45954.134770833334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45954.134770833334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45954.134770833334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45954.134770833334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45954.134770833334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45954.134770833334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45954.134770833334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45954.134770833334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45954.134770833334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45954.134770833334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45954.134770833334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45954.134770833334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45954.134770833334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45954.134770833334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45954.134770833334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45954.134770833334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45954.134770833334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45954.134770833334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45954.134770833334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45954.134770833334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45954.134770833334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45954.134770833334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45954.134770833334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45954.134770833334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45954.134770833334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45954.134770833334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45954.134770833334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45954.134770833334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45954.134770833334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45954.134770833334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45954.134770833334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45954.134770833334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45954.134770833334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45954.134770833334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45954.134770833334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45954.134770833334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45954.134770833334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45954.134770833334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45954.134770833334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45954.134770833334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45954.134770833334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45954.134770833334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45954.134770833334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45954.134770833334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45954.134770833334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45954.134770833334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45954.134770833334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45954.134770833334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45954.134770833334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45954.134770833334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45954.134770833334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45954.134770833334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45954.134770833334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45954.134770833334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45954.134770833334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45954.134770833334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45954.134770833334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45954.134770833334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45954.134770833334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45954.134770833334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45954.134770833334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45954.134770833334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45954.134770833334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45954.134770833334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45954.134770833334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45954.134770833334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45954.134770833334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45954.134770833334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45954.134770833334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45954.134770833334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45954.134770833334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45954.134770833334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45954.134770833334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45954.134770833334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45954.134770833334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45954.134770833334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45954.134770833334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45954.134770833334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45954.134770833334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45954.134770833334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45954.134770833334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45954.134770833334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45954.134770833334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45954.134770833334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45954.134770833334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45954.134770833334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45954.134770833334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45954.134770833334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45954.134770833334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45954.134770833334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45954.134770833334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45954.134770833334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45954.134770833334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45954.134770833334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45954.134770833334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45954.134770833334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45954.134770833334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45954.134770833334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45954.134770833334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45954.134770833334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45954.134770833334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45954.134770833334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45954.134770833334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45954.134770833334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45954.134770833334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45954.134770833334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45954.134770833334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45954.134770833334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45954.134770833334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45954.134770833334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45954.134770833334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45954.134770833334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45954.134770833334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45954.134770833334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45954.134770833334</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45954.134770833334</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45954.134770833334</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45954.134770833334</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45954.134770833334</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45954.134770833334</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45954.134770833334</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45954.134770833334</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45954.134770833334</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45954.134770833334</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45954.134770833334</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45954.134770833334</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45954.134770833334</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45954.134770833334</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45954.134770833334</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45954.134770833334</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45954.134770833334</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45954.134770833334</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45954.134770833334</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45954.134770833334</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45954.134770833334</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45954.134770833334</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45954.134770833334</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45954.134770833334</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45954.134770833334</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45954.134770833334</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45954.134770833334</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45954.134770833334</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45954.134770833334</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45954.134770833334</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45954.134770833334</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45954.134770833334</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45954.134770833334</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45954.134770833334</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45954.134770833334</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45954.134770833334</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45954.134770833334</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45954.134770833334</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45954.134770833334</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45954.134770833334</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45954.134770833334</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45954.134770833334</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45954.134770833334</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45954.134770833334</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45954.134770833334</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45954.134770833334</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45954.134770833334</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45954.134770833334</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45954.134770833334</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45954.134770833334</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45954.134770833334</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45954.134770833334</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45954.134770833334</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45954.134770833334</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45954.134770833334</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45954.134770833334</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45954.134770833334</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45954.134770833334</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45954.134770833334</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45954.134770833334</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45954.134770833334</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45954.134770833334</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45954.134770833334</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45954.134770833334</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45954.134770833334</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45954.134770833334</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45954.134770833334</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45954.134770833334</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45954.134770833334</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45954.134770833334</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45954.134770833334</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45954.134770833334</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45954.134770833334</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45954.134770833334</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45954.134770833334</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45954.134770833334</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45954.134770833334</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45954.134770833334</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45954.134770833334</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45954.134770833334</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45954.134770833334</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45954.134770833334</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45954.134770833334</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45954.134770833334</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45954.134770833334</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45954.134770833334</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45954.134770833334</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45954.134770833334</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45954.134770833334</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45954.134770833334</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45954.134770833334</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45954.134770833334</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45954.134770833334</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45954.134770833334</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45954.134770833334</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45954.134770833334</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45954.134770833334</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45954.134770833334</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45954.134770833334</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45954.134770833334</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45954.134770833334</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45954.134770833334</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45954.134770833334</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45954.134770833334</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45954.134770833334</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45954.134770833334</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45954.134770833334</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45954.134770833334</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45954.134770833334</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45954.134770833334</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45954.134770833334</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45954.134770833334</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45954.134770833334</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45954.134770833334</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45954.134770833334</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45954.134770833334</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45954.134770833334</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45954.134770833334</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45954.134770833334</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45954.134770833334</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45954.134770833334</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45954.134770833334</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45954.134770833334</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45954.134770833334</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45954.134770833334</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45954.134770833334</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45954.134770833334</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45954.134770833334</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45954.134770833334</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45954.134770833334</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45954.134770833334</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45954.134770833334</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45954.134770833334</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45954.134770833334</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45954.134770833334</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45954.134770833334</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45954.134770833334</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45954.134770833334</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45954.134770833334</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45954.134770833334</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45954.134770833334</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45954.134770833334</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45954.134770833334</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45954.134770833334</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45954.134770833334</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45954.134770833334</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45954.134770833334</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45954.134770833334</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45954.134770833334</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45954.134770833334</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2025-10-24T00:16:04Z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