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250" documentId="13_ncr:1_{F6CB121F-512D-4AA6-A0C1-0FB36C537598}" xr6:coauthVersionLast="47" xr6:coauthVersionMax="47" xr10:uidLastSave="{0501CF1C-B364-4D05-8A48-E204FD3F94FA}"/>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5" l="1"/>
  <c r="G4" i="5"/>
  <c r="I4" i="5"/>
  <c r="J4" i="5"/>
  <c r="L4" i="5"/>
  <c r="B9" i="2"/>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G4" i="6"/>
  <c r="G2" i="6"/>
  <c r="G5" i="6"/>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I2" i="6"/>
  <c r="I5" i="6"/>
  <c r="L2" i="6"/>
  <c r="L5" i="6"/>
  <c r="L4" i="6"/>
  <c r="J5" i="6"/>
  <c r="J2" i="6"/>
  <c r="J4" i="6"/>
  <c r="I4" i="6"/>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24" i="5"/>
  <c r="J24" i="5"/>
  <c r="I24" i="5"/>
  <c r="G24" i="5"/>
  <c r="B24" i="5"/>
  <c r="L5" i="5"/>
  <c r="L6" i="5"/>
  <c r="L7" i="5"/>
  <c r="L8" i="5"/>
  <c r="L9" i="5"/>
  <c r="L10" i="5"/>
  <c r="L11" i="5"/>
  <c r="L12" i="5"/>
  <c r="L13" i="5"/>
  <c r="L14" i="5"/>
  <c r="L15" i="5"/>
  <c r="L16" i="5"/>
  <c r="L17" i="5"/>
  <c r="L18" i="5"/>
  <c r="L19" i="5"/>
  <c r="L20" i="5"/>
  <c r="L21" i="5"/>
  <c r="L22" i="5"/>
  <c r="L23" i="5"/>
  <c r="J5" i="5"/>
  <c r="J6" i="5"/>
  <c r="J7" i="5"/>
  <c r="J8" i="5"/>
  <c r="J9" i="5"/>
  <c r="J10" i="5"/>
  <c r="J11" i="5"/>
  <c r="J12" i="5"/>
  <c r="J13" i="5"/>
  <c r="J14" i="5"/>
  <c r="J15" i="5"/>
  <c r="J16" i="5"/>
  <c r="J17" i="5"/>
  <c r="J18" i="5"/>
  <c r="J19" i="5"/>
  <c r="J20" i="5"/>
  <c r="J21" i="5"/>
  <c r="J22" i="5"/>
  <c r="J23" i="5"/>
  <c r="I5" i="5"/>
  <c r="I6" i="5"/>
  <c r="I7" i="5"/>
  <c r="I8" i="5"/>
  <c r="I9" i="5"/>
  <c r="I10" i="5"/>
  <c r="I11" i="5"/>
  <c r="I12" i="5"/>
  <c r="I13" i="5"/>
  <c r="I14" i="5"/>
  <c r="I15" i="5"/>
  <c r="I16" i="5"/>
  <c r="I17" i="5"/>
  <c r="I18" i="5"/>
  <c r="I19" i="5"/>
  <c r="I20" i="5"/>
  <c r="I21" i="5"/>
  <c r="I22" i="5"/>
  <c r="I23" i="5"/>
  <c r="G5" i="5"/>
  <c r="G6" i="5"/>
  <c r="G7" i="5"/>
  <c r="G8" i="5"/>
  <c r="G9" i="5"/>
  <c r="G10" i="5"/>
  <c r="G11" i="5"/>
  <c r="G12" i="5"/>
  <c r="G13" i="5"/>
  <c r="G14" i="5"/>
  <c r="G15" i="5"/>
  <c r="G16" i="5"/>
  <c r="G17" i="5"/>
  <c r="G18" i="5"/>
  <c r="G19" i="5"/>
  <c r="G20" i="5"/>
  <c r="G21" i="5"/>
  <c r="G22" i="5"/>
  <c r="G23" i="5"/>
  <c r="B5" i="5"/>
  <c r="B6" i="5"/>
  <c r="B7" i="5"/>
  <c r="B8" i="5"/>
  <c r="B9" i="5"/>
  <c r="B10" i="5"/>
  <c r="B11" i="5"/>
  <c r="B12" i="5"/>
  <c r="B13" i="5"/>
  <c r="B14" i="5"/>
  <c r="B15" i="5"/>
  <c r="B16" i="5"/>
  <c r="B17" i="5"/>
  <c r="B18" i="5"/>
  <c r="B19" i="5"/>
  <c r="B20" i="5"/>
  <c r="B21" i="5"/>
  <c r="B22" i="5"/>
  <c r="B23"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<sst xmlns="http://schemas.openxmlformats.org/spreadsheetml/2006/main" count="178608" uniqueCount="39082">
  <si>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</si>
  <si>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</si>
  <si>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</si>
  <si>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</si>
  <si>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</si>
  <si>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</si>
  <si>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</si>
  <si>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</si>
  <si>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</si>
  <si>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</si>
  <si>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</si>
  <si>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</si>
  <si>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</si>
  <si>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</si>
  <si>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</si>
  <si>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</si>
  <si>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</si>
  <si>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</si>
  <si>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</si>
  <si>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</si>
  <si>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</si>
  <si>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</si>
  <si>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</si>
  <si>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</si>
  <si>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</si>
  <si>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</si>
  <si>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</si>
  <si>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</si>
  <si>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</si>
  <si>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</si>
  <si>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</si>
  <si>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</si>
  <si>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</si>
  <si>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</si>
  <si>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</si>
  <si>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</si>
  <si>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</si>
  <si>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</si>
  <si>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</si>
  <si>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</si>
  <si>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</si>
  <si>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</si>
  <si>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</si>
  <si>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</si>
  <si>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</si>
  <si>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</si>
  <si>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</si>
  <si>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</si>
  <si>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</si>
  <si>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</si>
  <si>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</si>
  <si>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</si>
  <si>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</si>
  <si>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</si>
  <si>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</si>
  <si>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</si>
  <si>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</si>
  <si>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</si>
  <si>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</si>
  <si>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</si>
  <si>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</si>
  <si>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</si>
  <si>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</si>
  <si>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</si>
  <si>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</si>
  <si>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</si>
  <si>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</si>
  <si>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</si>
  <si>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</si>
  <si>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</si>
  <si>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</si>
  <si>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</si>
  <si>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</si>
  <si>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</si>
  <si>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</si>
  <si>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</si>
  <si>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</si>
  <si>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</si>
  <si>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</si>
  <si>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</si>
  <si>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</si>
  <si>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</si>
  <si>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</si>
  <si>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</si>
  <si>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</si>
  <si>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</si>
  <si>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</si>
  <si>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</si>
  <si>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</si>
  <si>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</si>
  <si>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</si>
  <si>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</si>
  <si>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</si>
  <si>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</si>
  <si>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</si>
  <si>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</si>
  <si>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</si>
  <si>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</si>
  <si>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</si>
  <si>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</si>
  <si>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</si>
  <si>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</si>
  <si>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</si>
  <si>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</si>
  <si>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</si>
  <si>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</si>
  <si>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</si>
  <si>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</si>
  <si>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</si>
  <si>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</si>
  <si>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</si>
  <si>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</si>
  <si>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</si>
  <si>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</si>
  <si>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</si>
  <si>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</si>
  <si>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</si>
  <si>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</si>
  <si>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</si>
  <si>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</si>
  <si>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</si>
  <si>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</si>
  <si>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</si>
  <si>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</si>
  <si>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</si>
  <si>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</si>
  <si>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</si>
  <si>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</si>
  <si>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</si>
  <si>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</si>
  <si>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</si>
  <si>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</si>
  <si>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</si>
  <si>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</si>
  <si>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</si>
  <si>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</si>
  <si>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</si>
  <si>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</si>
  <si>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</si>
  <si>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</si>
  <si>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</si>
  <si>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</si>
  <si>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</si>
  <si>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</si>
  <si>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</si>
  <si>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</si>
  <si>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</si>
  <si>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</si>
  <si>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</si>
  <si>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</si>
  <si>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</si>
  <si>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</si>
  <si>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</si>
  <si>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</si>
  <si>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</si>
  <si>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</si>
  <si>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</si>
  <si>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</si>
  <si>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</si>
  <si>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</si>
  <si>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</si>
  <si>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</si>
  <si>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</si>
  <si>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</si>
  <si>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</si>
  <si>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</si>
  <si>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</si>
  <si>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</si>
  <si>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</si>
  <si>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</si>
  <si>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</si>
  <si>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</si>
  <si>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</si>
  <si>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</si>
  <si>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</si>
  <si>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</si>
  <si>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</si>
  <si>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</si>
  <si>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</si>
  <si>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</si>
  <si>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</si>
  <si>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</si>
  <si>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</si>
  <si>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</si>
  <si>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</si>
  <si>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</si>
  <si>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</si>
  <si>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</si>
  <si>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</si>
  <si>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</si>
  <si>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</si>
  <si>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</si>
  <si>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</si>
  <si>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</si>
  <si>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</si>
  <si>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</si>
  <si>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</si>
  <si>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</si>
  <si>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</si>
  <si>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</si>
  <si>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</si>
  <si>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</si>
  <si>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</si>
  <si>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</si>
  <si>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</si>
  <si>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</si>
  <si>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</si>
  <si>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</si>
  <si>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</si>
  <si>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</si>
  <si>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</si>
  <si>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</si>
  <si>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</si>
  <si>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</si>
  <si>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</si>
  <si>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</si>
  <si>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</si>
  <si>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</si>
  <si>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</si>
  <si>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</si>
  <si>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</si>
  <si>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</si>
  <si>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</si>
  <si>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</si>
  <si>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</si>
  <si>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</si>
  <si>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</si>
  <si>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</si>
  <si>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</si>
  <si>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</si>
  <si>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</si>
  <si>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</si>
  <si>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</si>
  <si>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</si>
  <si>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</si>
  <si>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</si>
  <si>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</si>
  <si>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</si>
  <si>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</si>
  <si>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</si>
  <si>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</si>
  <si>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</si>
  <si>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</si>
  <si>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</si>
  <si>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</si>
  <si>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</si>
  <si>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</si>
  <si>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</si>
  <si>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</si>
  <si>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</si>
  <si>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</si>
  <si>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</si>
  <si>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</si>
  <si>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</si>
  <si>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</si>
  <si>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</si>
  <si>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</si>
  <si>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</si>
  <si>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</si>
  <si>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</si>
  <si>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</si>
  <si>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</si>
  <si>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</si>
  <si>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</si>
  <si>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</si>
  <si>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</si>
  <si>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</si>
  <si>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</si>
  <si>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</si>
  <si>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</si>
  <si>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</si>
  <si>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</si>
  <si>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</si>
  <si>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</si>
  <si>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</si>
  <si>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</si>
  <si>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</si>
  <si>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</si>
  <si>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</si>
  <si>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</si>
  <si>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</si>
  <si>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</si>
  <si>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</si>
  <si>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</si>
  <si>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</si>
  <si>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</si>
  <si>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</si>
  <si>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</si>
  <si>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</si>
  <si>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</si>
  <si>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</si>
  <si>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</si>
  <si>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</si>
  <si>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</si>
  <si>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</si>
  <si>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</si>
  <si>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</si>
  <si>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</si>
  <si>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</si>
  <si>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</si>
  <si>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</si>
  <si>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</si>
  <si>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</si>
  <si>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</si>
  <si>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</si>
  <si>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</si>
  <si>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</si>
  <si>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</si>
  <si>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</si>
  <si>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</si>
  <si>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</si>
  <si>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</si>
  <si>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</si>
  <si>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</si>
  <si>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</si>
  <si>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</si>
  <si>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</si>
  <si>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</si>
  <si>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</si>
  <si>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</si>
  <si>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</si>
  <si>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</si>
  <si>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</si>
  <si>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</si>
  <si>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</si>
  <si>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</si>
  <si>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</si>
  <si>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</si>
  <si>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</si>
  <si>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</si>
  <si>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</si>
  <si>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</si>
  <si>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</si>
  <si>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</si>
  <si>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</si>
  <si>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</si>
  <si>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</si>
  <si>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</si>
  <si>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</si>
  <si>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</si>
  <si>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</si>
  <si>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</si>
  <si>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</si>
  <si>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</si>
  <si>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</si>
  <si>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</si>
  <si>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</si>
  <si>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</si>
  <si>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</si>
  <si>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</si>
  <si>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</si>
  <si>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</si>
  <si>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</si>
  <si>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</si>
  <si>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</si>
  <si>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</si>
  <si>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</si>
  <si>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</si>
  <si>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</si>
  <si>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</si>
  <si>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</si>
  <si>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</si>
  <si>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</si>
  <si>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</si>
  <si>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</si>
  <si>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</si>
  <si>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</si>
  <si>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</si>
  <si>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</si>
  <si>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</si>
  <si>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</si>
  <si>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</si>
  <si>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</si>
  <si>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</si>
  <si>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</si>
  <si>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</si>
  <si>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</si>
  <si>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</si>
  <si>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</si>
  <si>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</si>
  <si>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</si>
  <si>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</si>
  <si>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</si>
  <si>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</si>
  <si>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</si>
  <si>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</si>
  <si>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</si>
  <si>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</si>
  <si>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</si>
  <si>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</si>
  <si>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</si>
  <si>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</si>
  <si>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</si>
  <si>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</si>
  <si>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</si>
  <si>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</si>
  <si>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</si>
  <si>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</si>
  <si>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</si>
  <si>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</si>
  <si>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</si>
  <si>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</si>
  <si>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</si>
  <si>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</si>
  <si>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</si>
  <si>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</si>
  <si>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</si>
  <si>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</si>
  <si>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</si>
  <si>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</si>
  <si>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</si>
  <si>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</si>
  <si>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</si>
  <si>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</si>
  <si>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</si>
  <si>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</si>
  <si>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</si>
  <si>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</si>
  <si>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</si>
  <si>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</si>
  <si>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</si>
  <si>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</si>
  <si>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</si>
  <si>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</si>
  <si>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</si>
  <si>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</si>
  <si>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</si>
  <si>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</si>
  <si>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</si>
  <si>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</si>
  <si>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</si>
  <si>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</si>
  <si>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</si>
  <si>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</si>
  <si>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</si>
  <si>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</si>
  <si>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</si>
  <si>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</si>
  <si>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</si>
  <si>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</si>
  <si>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</si>
  <si>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</si>
  <si>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</si>
  <si>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</si>
  <si>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</si>
  <si>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</si>
  <si>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</si>
  <si>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</si>
  <si>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</si>
  <si>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</si>
  <si>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</si>
  <si>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</si>
  <si>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</si>
  <si>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</si>
  <si>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</si>
  <si>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</si>
  <si>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</si>
  <si>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</si>
  <si>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</si>
  <si>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</si>
  <si>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</si>
  <si>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</si>
  <si>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</si>
  <si>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</si>
  <si>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</si>
  <si>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</si>
  <si>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</si>
  <si>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</si>
  <si>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</si>
  <si>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</si>
  <si>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</si>
  <si>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</si>
  <si>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</si>
  <si>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</si>
  <si>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</si>
  <si>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</si>
  <si>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</si>
  <si>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</si>
  <si>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</si>
  <si>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</si>
  <si>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</si>
  <si>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</si>
  <si>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</si>
  <si>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</si>
  <si>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</si>
  <si>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</si>
  <si>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</si>
  <si>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</si>
  <si>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</si>
  <si>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</si>
  <si>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</si>
  <si>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</si>
  <si>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</si>
  <si>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</si>
  <si>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</si>
  <si>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</si>
  <si>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</si>
  <si>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</si>
  <si>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</si>
  <si>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</si>
  <si>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</si>
  <si>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</si>
  <si>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</si>
  <si>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</si>
  <si>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</si>
  <si>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</si>
  <si>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</si>
  <si>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</si>
  <si>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</si>
  <si>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</si>
  <si>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</si>
  <si>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</si>
  <si>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</si>
  <si>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</si>
  <si>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</si>
  <si>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</si>
  <si>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</si>
  <si>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</si>
  <si>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</si>
  <si>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</si>
  <si>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</si>
  <si>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</si>
  <si>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</si>
  <si>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</si>
  <si>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</si>
  <si>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</si>
  <si>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</si>
  <si>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</si>
  <si>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</si>
  <si>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</si>
  <si>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</si>
  <si>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</si>
  <si>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</si>
  <si>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</si>
  <si>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</si>
  <si>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</si>
  <si>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</si>
  <si>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</si>
  <si>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</si>
  <si>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</si>
  <si>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</si>
  <si>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</si>
  <si>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</si>
  <si>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</si>
  <si>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</si>
  <si>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</si>
  <si>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</si>
  <si>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</si>
  <si>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</si>
  <si>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</si>
  <si>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</si>
  <si>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</si>
  <si>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</si>
  <si>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</si>
  <si>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</si>
  <si>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</si>
  <si>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</si>
  <si>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</si>
  <si>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</si>
  <si>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</si>
  <si>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</si>
  <si>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</si>
  <si>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</si>
  <si>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</si>
  <si>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</si>
  <si>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</si>
  <si>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</si>
  <si>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</si>
  <si>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</si>
  <si>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</si>
  <si>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</si>
  <si>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</si>
  <si>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</si>
  <si>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</si>
  <si>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</si>
  <si>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</si>
  <si>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</si>
  <si>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</si>
  <si>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</si>
  <si>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</si>
  <si>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</si>
  <si>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</si>
  <si>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</si>
  <si>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</si>
  <si>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</si>
  <si>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</si>
  <si>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</si>
  <si>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</si>
  <si>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</si>
  <si>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</si>
  <si>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</si>
  <si>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</si>
  <si>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</si>
  <si>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</si>
  <si>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</si>
  <si>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</si>
  <si>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</si>
  <si>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</si>
  <si>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</si>
  <si>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</si>
  <si>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</si>
  <si>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</si>
  <si>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</si>
  <si>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</si>
  <si>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</si>
  <si>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</si>
  <si>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</si>
  <si>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</si>
  <si>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</si>
  <si>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</si>
  <si>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</si>
  <si>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</si>
  <si>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</si>
  <si>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</si>
  <si>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</si>
  <si>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</si>
  <si>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</si>
  <si>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</si>
  <si>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</si>
  <si>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</si>
  <si>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</si>
  <si>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</si>
  <si>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</si>
  <si>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</si>
  <si>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</si>
  <si>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</si>
  <si>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</si>
  <si>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</si>
  <si>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</si>
  <si>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</si>
  <si>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</si>
  <si>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</si>
  <si>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</si>
  <si>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</si>
  <si>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</si>
  <si>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</si>
  <si>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</si>
  <si>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</si>
  <si>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</si>
  <si>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</si>
  <si>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</si>
  <si>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</si>
  <si>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</si>
  <si>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</si>
  <si>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</si>
  <si>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</si>
  <si>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</si>
  <si>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</si>
  <si>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</si>
  <si>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</si>
  <si>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</si>
  <si>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</si>
  <si>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</si>
  <si>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</si>
  <si>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</si>
  <si>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</si>
  <si>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</si>
  <si>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</si>
  <si>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</si>
  <si>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</si>
  <si>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</si>
  <si>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</si>
  <si>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</si>
  <si>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</si>
  <si>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</si>
  <si>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</si>
  <si>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</si>
  <si>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</si>
  <si>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</si>
  <si>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</si>
  <si>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</si>
  <si>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</si>
  <si>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</si>
  <si>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</si>
  <si>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</si>
  <si>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</si>
  <si>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</si>
  <si>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</si>
  <si>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</si>
  <si>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</si>
  <si>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</si>
  <si>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</si>
  <si>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</si>
  <si>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</si>
  <si>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</si>
  <si>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</si>
  <si>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</si>
  <si>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</si>
  <si>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</si>
  <si>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</si>
  <si>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</si>
  <si>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</si>
  <si>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</si>
  <si>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</si>
  <si>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</si>
  <si>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</si>
  <si>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</si>
  <si>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</si>
  <si>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</si>
  <si>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</si>
  <si>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</si>
  <si>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</si>
  <si>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</si>
  <si>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</si>
  <si>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</si>
  <si>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</si>
  <si>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</si>
  <si>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</si>
  <si>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</si>
  <si>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</si>
  <si>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</si>
  <si>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</si>
  <si>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</si>
  <si>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</si>
  <si>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</si>
  <si>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</si>
  <si>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</si>
  <si>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</si>
  <si>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</si>
  <si>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</si>
  <si>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</si>
  <si>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</si>
  <si>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</si>
  <si>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</si>
  <si>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</si>
  <si>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</si>
  <si>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</si>
  <si>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</si>
  <si>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</si>
  <si>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</si>
  <si>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</si>
  <si>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</si>
  <si>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</si>
  <si>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</si>
  <si>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</si>
  <si>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</si>
  <si>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</si>
  <si>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</si>
  <si>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</si>
  <si>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</si>
  <si>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</si>
  <si>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</si>
  <si>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</si>
  <si>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</si>
  <si>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</si>
  <si>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</si>
  <si>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</si>
  <si>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</si>
  <si>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</si>
  <si>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</si>
  <si>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</si>
  <si>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</si>
  <si>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</si>
  <si>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</si>
  <si>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</si>
  <si>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</si>
  <si>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</si>
  <si>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</si>
  <si>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</si>
  <si>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</si>
  <si>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</si>
  <si>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</si>
  <si>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</si>
  <si>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</si>
  <si>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</si>
  <si>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</si>
  <si>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</si>
  <si>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</si>
  <si>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</si>
  <si>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</si>
  <si>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</si>
  <si>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</si>
  <si>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</si>
  <si>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</si>
  <si>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</si>
  <si>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</si>
  <si>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</si>
  <si>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</si>
  <si>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</si>
  <si>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</si>
  <si>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</si>
  <si>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</si>
  <si>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</si>
  <si>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</si>
  <si>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</si>
  <si>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</si>
  <si>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</si>
  <si>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</si>
  <si>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</si>
  <si>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</si>
  <si>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</si>
  <si>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</si>
  <si>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</si>
  <si>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</si>
  <si>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</si>
  <si>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</si>
  <si>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</si>
  <si>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</si>
  <si>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</si>
  <si>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</si>
  <si>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</si>
  <si>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</si>
  <si>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</si>
  <si>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</si>
  <si>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</si>
  <si>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</si>
  <si>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</si>
  <si>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</si>
  <si>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</si>
  <si>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</si>
  <si>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</si>
  <si>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</si>
  <si>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</si>
  <si>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</si>
  <si>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</si>
  <si>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</si>
  <si>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</si>
  <si>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</si>
  <si>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</si>
  <si>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</si>
  <si>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</si>
  <si>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</si>
  <si>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</si>
  <si>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</si>
  <si>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</si>
  <si>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</si>
  <si>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</si>
  <si>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</si>
  <si>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</si>
  <si>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</si>
  <si>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</si>
  <si>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</si>
  <si>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</si>
  <si>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</si>
  <si>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</si>
  <si>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</si>
  <si>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</si>
  <si>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</si>
  <si>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</si>
  <si>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</si>
  <si>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</si>
  <si>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</si>
  <si>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</si>
  <si>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</si>
  <si>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</si>
  <si>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</si>
  <si>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</si>
  <si>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</si>
  <si>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</si>
  <si>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</si>
  <si>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</si>
  <si>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</si>
  <si>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</si>
  <si>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</si>
  <si>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</si>
  <si>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</si>
  <si>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</si>
  <si>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</si>
  <si>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</si>
  <si>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</si>
  <si>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</si>
  <si>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</si>
  <si>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</si>
  <si>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</si>
  <si>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</si>
  <si>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</si>
  <si>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</si>
  <si>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</si>
  <si>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</si>
  <si>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</si>
  <si>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</si>
  <si>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</si>
  <si>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</si>
  <si>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</si>
  <si>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</si>
  <si>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</si>
  <si>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</si>
  <si>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</si>
  <si>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</si>
  <si>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</si>
  <si>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</si>
  <si>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</si>
  <si>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</si>
  <si>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</si>
  <si>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</si>
  <si>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</si>
  <si>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</si>
  <si>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</si>
  <si>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</si>
  <si>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</si>
  <si>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</si>
  <si>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</si>
  <si>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</si>
  <si>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</si>
  <si>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</si>
  <si>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</si>
  <si>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</si>
  <si>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</si>
  <si>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</si>
  <si>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</si>
  <si>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</si>
  <si>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</si>
  <si>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</si>
  <si>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</si>
  <si>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</si>
  <si>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</si>
  <si>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</si>
  <si>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</si>
  <si>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</si>
  <si>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</si>
  <si>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</si>
  <si>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</si>
  <si>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</si>
  <si>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</si>
  <si>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</si>
  <si>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</si>
  <si>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</si>
  <si>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</si>
  <si>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</si>
  <si>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</si>
  <si>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</si>
  <si>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</si>
  <si>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</si>
  <si>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</si>
  <si>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</si>
  <si>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</si>
  <si>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</si>
  <si>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</si>
  <si>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</si>
  <si>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</si>
  <si>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</si>
  <si>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</si>
  <si>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</si>
  <si>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</si>
  <si>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</si>
  <si>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</si>
  <si>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</si>
  <si>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</si>
  <si>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</si>
  <si>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</si>
  <si>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</si>
  <si>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</si>
  <si>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</si>
  <si>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</si>
  <si>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</si>
  <si>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</si>
  <si>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</si>
  <si>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</si>
  <si>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</si>
  <si>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</si>
  <si>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</si>
  <si>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</si>
  <si>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</si>
  <si>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</si>
  <si>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</si>
  <si>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</si>
  <si>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</si>
  <si>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</si>
  <si>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</si>
  <si>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</si>
  <si>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</si>
  <si>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</si>
  <si>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</si>
  <si>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</si>
  <si>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</si>
  <si>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</si>
  <si>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</si>
  <si>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</si>
  <si>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</si>
  <si>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</si>
  <si>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</si>
  <si>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</si>
  <si>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</si>
  <si>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</si>
  <si>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</si>
  <si>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</si>
  <si>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</si>
  <si>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</si>
  <si>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</si>
  <si>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</si>
  <si>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</si>
  <si>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</si>
  <si>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</si>
  <si>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</si>
  <si>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</si>
  <si>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</si>
  <si>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</si>
  <si>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</si>
  <si>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</si>
  <si>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</si>
  <si>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</si>
  <si>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</si>
  <si>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</si>
  <si>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</si>
  <si>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</si>
  <si>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</si>
  <si>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</si>
  <si>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</si>
  <si>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</si>
  <si>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</si>
  <si>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</si>
  <si>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</si>
  <si>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</si>
  <si>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</si>
  <si>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</si>
  <si>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</si>
  <si>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</si>
  <si>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</si>
  <si>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</si>
  <si>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</si>
  <si>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</si>
  <si>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</si>
  <si>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</si>
  <si>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</si>
  <si>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</si>
  <si>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</si>
  <si>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</si>
  <si>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</si>
  <si>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</si>
  <si>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</si>
  <si>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</si>
  <si>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</si>
  <si>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</si>
  <si>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</si>
  <si>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</si>
  <si>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</si>
  <si>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</si>
  <si>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</si>
  <si>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</si>
  <si>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</si>
  <si>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</si>
  <si>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</si>
  <si>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</si>
  <si>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</si>
  <si>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</si>
  <si>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</si>
  <si>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</si>
  <si>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</si>
  <si>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</si>
  <si>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</si>
  <si>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</si>
  <si>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</si>
  <si>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</si>
  <si>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</si>
  <si>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</si>
  <si>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</si>
  <si>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</si>
  <si>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</si>
  <si>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</si>
  <si>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</si>
  <si>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</si>
  <si>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</si>
  <si>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</si>
  <si>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</si>
  <si>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</si>
  <si>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</si>
  <si>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</si>
  <si>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</si>
  <si>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</si>
  <si>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</si>
  <si>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</si>
  <si>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</si>
  <si>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</si>
  <si>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</si>
  <si>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</si>
  <si>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</si>
  <si>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</si>
  <si>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</si>
  <si>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</si>
  <si>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</si>
  <si>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</si>
  <si>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</si>
  <si>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</si>
  <si>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</si>
  <si>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</si>
  <si>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</si>
  <si>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</si>
  <si>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</si>
  <si>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</si>
  <si>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</si>
  <si>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</si>
  <si>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</si>
  <si>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</si>
  <si>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</si>
  <si>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</si>
  <si>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</si>
  <si>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</si>
  <si>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</si>
  <si>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</si>
  <si>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</si>
  <si>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</si>
  <si>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</si>
  <si>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</si>
  <si>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</si>
  <si>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</si>
  <si>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</si>
  <si>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</si>
  <si>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</si>
  <si>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</si>
  <si>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</si>
  <si>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</si>
  <si>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</si>
  <si>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</si>
  <si>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</si>
  <si>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</si>
  <si>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</si>
  <si>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</si>
  <si>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</si>
  <si>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</si>
  <si>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</si>
  <si>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</si>
  <si>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</si>
  <si>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</si>
  <si>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</si>
  <si>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</si>
  <si>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</si>
  <si>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</si>
  <si>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</si>
  <si>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</si>
  <si>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</si>
  <si>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</si>
  <si>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</si>
  <si>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</si>
  <si>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</si>
  <si>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</si>
  <si>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</si>
  <si>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</si>
  <si>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</si>
  <si>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</si>
  <si>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</si>
  <si>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</si>
  <si>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</si>
  <si>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</si>
  <si>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</si>
  <si>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</si>
  <si>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</si>
  <si>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</si>
  <si>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</si>
  <si>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</si>
  <si>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</si>
  <si>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</si>
  <si>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</si>
  <si>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</si>
  <si>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</si>
  <si>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</si>
  <si>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</si>
  <si>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</si>
  <si>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</si>
  <si>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</si>
  <si>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</si>
  <si>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</si>
  <si>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</si>
  <si>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</si>
  <si>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</si>
  <si>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</si>
  <si>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</si>
  <si>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</si>
  <si>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</si>
  <si>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</si>
  <si>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</si>
  <si>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</si>
  <si>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</si>
  <si>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</si>
  <si>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</si>
  <si>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</si>
  <si>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</si>
  <si>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</si>
  <si>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</si>
  <si>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</si>
  <si>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</si>
  <si>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</si>
  <si>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</si>
  <si>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</si>
  <si>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</si>
  <si>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</si>
  <si>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</si>
  <si>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</si>
  <si>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</si>
  <si>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</si>
  <si>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</si>
  <si>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</si>
  <si>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</si>
  <si>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</si>
  <si>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</si>
  <si>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</si>
  <si>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</si>
  <si>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</si>
  <si>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</si>
  <si>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</si>
  <si>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</si>
  <si>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</si>
  <si>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</si>
  <si>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</si>
  <si>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</si>
  <si>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</si>
  <si>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</si>
  <si>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</si>
  <si>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</si>
  <si>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</si>
  <si>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</si>
  <si>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</si>
  <si>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</si>
  <si>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</si>
  <si>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</si>
  <si>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</si>
  <si>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</si>
  <si>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</si>
  <si>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</si>
  <si>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</si>
  <si>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</si>
  <si>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</si>
  <si>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</si>
  <si>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</si>
  <si>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</si>
  <si>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</si>
  <si>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</si>
  <si>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</si>
  <si>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</si>
  <si>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</si>
  <si>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</si>
  <si>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</si>
  <si>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</si>
  <si>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</si>
  <si>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</si>
  <si>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</si>
  <si>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</si>
  <si>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</si>
  <si>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</si>
  <si>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</si>
  <si>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</si>
  <si>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</si>
  <si>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</si>
  <si>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</si>
  <si>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</si>
  <si>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</si>
  <si>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</si>
  <si>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</si>
  <si>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</si>
  <si>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</si>
  <si>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</si>
  <si>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</si>
  <si>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</si>
  <si>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</si>
  <si>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</si>
  <si>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</si>
  <si>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</si>
  <si>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</si>
  <si>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</si>
  <si>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</si>
  <si>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</si>
  <si>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</si>
  <si>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</si>
  <si>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</si>
  <si>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</si>
  <si>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</si>
  <si>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</si>
  <si>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</si>
  <si>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</si>
  <si>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</si>
  <si>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</si>
  <si>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</si>
  <si>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</si>
  <si>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</si>
  <si>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</si>
  <si>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</si>
  <si>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</si>
  <si>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</si>
  <si>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</si>
  <si>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</si>
  <si>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</si>
  <si>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</si>
  <si>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</si>
  <si>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</si>
  <si>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</si>
  <si>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</si>
  <si>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</si>
  <si>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</si>
  <si>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</si>
  <si>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</si>
  <si>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</si>
  <si>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</si>
  <si>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</si>
  <si>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</si>
  <si>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</si>
  <si>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</si>
  <si>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</si>
  <si>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</si>
  <si>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</si>
  <si>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</si>
  <si>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</si>
  <si>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</si>
  <si>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</si>
  <si>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</si>
  <si>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</si>
  <si>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</si>
  <si>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</si>
  <si>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</si>
  <si>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</si>
  <si>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</si>
  <si>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</si>
  <si>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</si>
  <si>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</si>
  <si>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</si>
  <si>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</si>
  <si>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</si>
  <si>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</si>
  <si>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</si>
  <si>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</si>
  <si>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</si>
  <si>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</si>
  <si>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</si>
  <si>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</si>
  <si>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</si>
  <si>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</si>
  <si>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</si>
  <si>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</si>
  <si>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</si>
  <si>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</si>
  <si>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</si>
  <si>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</si>
  <si>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</si>
  <si>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</si>
  <si>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</si>
  <si>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</si>
  <si>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</si>
  <si>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</si>
  <si>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</si>
  <si>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</si>
  <si>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</si>
  <si>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</si>
  <si>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</si>
  <si>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</si>
  <si>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</si>
  <si>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</si>
  <si>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</si>
  <si>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</si>
  <si>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</si>
  <si>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</si>
  <si>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</si>
  <si>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</si>
  <si>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</si>
  <si>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</si>
  <si>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</si>
  <si>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</si>
  <si>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</si>
  <si>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</si>
  <si>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</si>
  <si>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</si>
  <si>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</si>
  <si>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</si>
  <si>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</si>
  <si>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</si>
  <si>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</si>
  <si>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</si>
  <si>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</si>
  <si>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</si>
  <si>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</si>
  <si>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</si>
  <si>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</si>
  <si>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</si>
  <si>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</si>
  <si>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</si>
  <si>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</si>
  <si>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</si>
  <si>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</si>
  <si>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</si>
  <si>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</si>
  <si>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</si>
  <si>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</si>
  <si>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</si>
  <si>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</si>
  <si>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</si>
  <si>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</si>
  <si>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</si>
  <si>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</si>
  <si>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</si>
  <si>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</si>
  <si>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</si>
  <si>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</si>
  <si>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</si>
  <si>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</si>
  <si>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</si>
  <si>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</si>
  <si>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</si>
  <si>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</si>
  <si>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</si>
  <si>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</si>
  <si>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</si>
  <si>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</si>
  <si>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</si>
  <si>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</si>
  <si>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</si>
  <si>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</si>
  <si>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</si>
  <si>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</si>
  <si>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</si>
  <si>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</si>
  <si>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</si>
  <si>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</si>
  <si>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</si>
  <si>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</si>
  <si>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</si>
  <si>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</si>
  <si>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</si>
  <si>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</si>
  <si>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</si>
  <si>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</si>
  <si>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</si>
  <si>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</si>
  <si>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</si>
  <si>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</si>
  <si>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</si>
  <si>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</si>
  <si>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</si>
  <si>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</si>
  <si>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</si>
  <si>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</si>
  <si>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</si>
  <si>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</si>
  <si>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</si>
  <si>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</si>
  <si>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</si>
  <si>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</si>
  <si>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</si>
  <si>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</si>
  <si>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</si>
  <si>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</si>
  <si>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</si>
  <si>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</si>
  <si>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</si>
  <si>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</si>
  <si>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</si>
  <si>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</si>
  <si>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</si>
  <si>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</si>
  <si>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</si>
  <si>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</si>
  <si>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</si>
  <si>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</si>
  <si>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</si>
  <si>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</si>
  <si>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</si>
  <si>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</si>
  <si>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</si>
  <si>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</si>
  <si>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</si>
  <si>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</si>
  <si>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</si>
  <si>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</si>
  <si>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</si>
  <si>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</si>
  <si>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</si>
  <si>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</si>
  <si>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</si>
  <si>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</si>
  <si>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</si>
  <si>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</si>
  <si>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</si>
  <si>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</si>
  <si>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</si>
  <si>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</si>
  <si>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</si>
  <si>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</si>
  <si>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</si>
  <si>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</si>
  <si>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</si>
  <si>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</si>
  <si>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</si>
  <si>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</si>
  <si>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</si>
  <si>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</si>
  <si>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</si>
  <si>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</si>
  <si>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</si>
  <si>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</si>
  <si>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</si>
  <si>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</si>
  <si>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</si>
  <si>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</si>
  <si>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</si>
  <si>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</si>
  <si>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</si>
  <si>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</si>
  <si>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</si>
  <si>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</si>
  <si>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</si>
  <si>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</si>
  <si>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</si>
  <si>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</si>
  <si>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</si>
  <si>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</si>
  <si>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</si>
  <si>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</si>
  <si>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</si>
  <si>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</si>
  <si>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</si>
  <si>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</si>
  <si>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</si>
  <si>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</si>
  <si>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</si>
  <si>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</si>
  <si>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</si>
  <si>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</si>
  <si>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</si>
  <si>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</si>
  <si>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</si>
  <si>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</si>
  <si>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</si>
  <si>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</si>
  <si>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</si>
  <si>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</si>
  <si>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</si>
  <si>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</si>
  <si>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</si>
  <si>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</si>
  <si>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</si>
  <si>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</si>
  <si>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</si>
  <si>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</si>
  <si>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</si>
  <si>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</si>
  <si>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</si>
  <si>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</si>
  <si>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</si>
  <si>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</si>
  <si>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</si>
  <si>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</si>
  <si>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</si>
  <si>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</si>
  <si>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</si>
  <si>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</si>
  <si>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</si>
  <si>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</si>
  <si>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</si>
  <si>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</si>
  <si>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</si>
  <si>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</si>
  <si>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</si>
  <si>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</si>
  <si>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</si>
  <si>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</si>
  <si>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</si>
  <si>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</si>
  <si>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</si>
  <si>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</si>
  <si>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</si>
  <si>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</si>
  <si>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</si>
  <si>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</si>
  <si>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</si>
  <si>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</si>
  <si>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</si>
  <si>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</si>
  <si>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</si>
  <si>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</si>
  <si>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</si>
  <si>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</si>
  <si>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</si>
  <si>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</si>
  <si>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</si>
  <si>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</si>
  <si>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</si>
  <si>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</si>
  <si>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</si>
  <si>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</si>
  <si>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</si>
  <si>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</si>
  <si>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</si>
  <si>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</si>
  <si>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</si>
  <si>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</si>
  <si>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</si>
  <si>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</si>
  <si>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</si>
  <si>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</si>
  <si>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</si>
  <si>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</si>
  <si>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</si>
  <si>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</si>
  <si>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</si>
  <si>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</si>
  <si>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</si>
  <si>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</si>
  <si>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</si>
  <si>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</si>
  <si>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</si>
  <si>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</si>
  <si>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</si>
  <si>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</si>
  <si>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</si>
  <si>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</si>
  <si>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</si>
  <si>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</si>
  <si>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</si>
  <si>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</si>
  <si>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</si>
  <si>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</si>
  <si>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</si>
  <si>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</si>
  <si>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</si>
  <si>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</si>
  <si>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</si>
  <si>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</si>
  <si>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</si>
  <si>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</si>
  <si>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</si>
  <si>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</si>
  <si>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</si>
  <si>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</si>
  <si>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</si>
  <si>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</si>
  <si>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</si>
  <si>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</si>
  <si>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</si>
  <si>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</si>
  <si>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</si>
  <si>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</si>
  <si>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</si>
  <si>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</si>
  <si>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</si>
  <si>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</si>
  <si>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</si>
  <si>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</si>
  <si>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</si>
  <si>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</si>
  <si>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</si>
  <si>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</si>
  <si>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</si>
  <si>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</si>
  <si>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</si>
  <si>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</si>
  <si>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</si>
  <si>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</si>
  <si>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</si>
  <si>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</si>
  <si>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</si>
  <si>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</si>
  <si>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</si>
  <si>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</si>
  <si>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</si>
  <si>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</si>
  <si>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</si>
  <si>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</si>
  <si>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</si>
  <si>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</si>
  <si>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</si>
  <si>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</si>
  <si>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</si>
  <si>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</si>
  <si>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</si>
  <si>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</si>
  <si>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</si>
  <si>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</si>
  <si>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</si>
  <si>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</si>
  <si>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</si>
  <si>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</si>
  <si>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</si>
  <si>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</si>
  <si>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</si>
  <si>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</si>
  <si>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</si>
  <si>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</si>
  <si>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</si>
  <si>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</si>
  <si>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</si>
  <si>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</si>
  <si>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</si>
  <si>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</si>
  <si>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</si>
  <si>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</si>
  <si>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</si>
  <si>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</si>
  <si>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</si>
  <si>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</si>
  <si>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</si>
  <si>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</si>
  <si>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</si>
  <si>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</si>
  <si>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</si>
  <si>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</si>
  <si>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</si>
  <si>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</si>
  <si>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</si>
  <si>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</si>
  <si>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</si>
  <si>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</si>
  <si>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</si>
  <si>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</si>
  <si>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</si>
  <si>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</si>
  <si>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</si>
  <si>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</si>
  <si>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</si>
  <si>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</si>
  <si>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</si>
  <si>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</si>
  <si>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</si>
  <si>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</si>
  <si>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</si>
  <si>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</si>
  <si>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</si>
  <si>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</si>
  <si>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</si>
  <si>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</si>
  <si>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</si>
  <si>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</si>
  <si>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</si>
  <si>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</si>
  <si>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</si>
  <si>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</si>
  <si>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</si>
  <si>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</si>
  <si>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</si>
  <si>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</si>
  <si>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</si>
  <si>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</si>
  <si>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</si>
  <si>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</si>
  <si>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</si>
  <si>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</si>
  <si>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</si>
  <si>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</si>
  <si>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</si>
  <si>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</si>
  <si>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</si>
  <si>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</si>
  <si>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</si>
  <si>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</si>
  <si>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</si>
  <si>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</si>
  <si>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</si>
  <si>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</si>
  <si>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</si>
  <si>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</si>
  <si>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</si>
  <si>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</si>
  <si>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</si>
  <si>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</si>
  <si>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</si>
  <si>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</si>
  <si>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</si>
  <si>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</si>
  <si>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</si>
  <si>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</si>
  <si>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</si>
  <si>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</si>
  <si>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</si>
  <si>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</si>
  <si>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</si>
  <si>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</si>
  <si>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</si>
  <si>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</si>
  <si>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</si>
  <si>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</si>
  <si>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</si>
  <si>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</si>
  <si>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</si>
  <si>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</si>
  <si>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</si>
  <si>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</si>
  <si>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</si>
  <si>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</si>
  <si>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</si>
  <si>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</si>
  <si>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</si>
  <si>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</si>
  <si>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</si>
  <si>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</si>
  <si>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</si>
  <si>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</si>
  <si>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</si>
  <si>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</si>
  <si>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</si>
  <si>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</si>
  <si>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</si>
  <si>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</si>
  <si>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</si>
  <si>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</si>
  <si>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</si>
  <si>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</si>
  <si>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</si>
  <si>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</si>
  <si>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</si>
  <si>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</si>
  <si>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</si>
  <si>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</si>
  <si>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</si>
  <si>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</si>
  <si>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</si>
  <si>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</si>
  <si>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</si>
  <si>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</si>
  <si>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</si>
  <si>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</si>
  <si>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</si>
  <si>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</si>
  <si>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</si>
  <si>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</si>
  <si>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</si>
  <si>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</si>
  <si>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</si>
  <si>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</si>
  <si>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</si>
  <si>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</si>
  <si>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</si>
  <si>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</si>
  <si>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</si>
  <si>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</si>
  <si>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</si>
  <si>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</si>
  <si>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</si>
  <si>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</si>
  <si>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</si>
  <si>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</si>
  <si>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</si>
  <si>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</si>
  <si>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</si>
  <si>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</si>
  <si>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</si>
  <si>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</si>
  <si>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</si>
  <si>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</si>
  <si>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</si>
  <si>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</si>
  <si>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</si>
  <si>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</si>
  <si>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</si>
  <si>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</si>
  <si>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</si>
  <si>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</si>
  <si>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</si>
  <si>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</si>
  <si>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</si>
  <si>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</si>
  <si>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</si>
  <si>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</si>
  <si>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</si>
  <si>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</si>
  <si>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</si>
  <si>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</si>
  <si>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</si>
  <si>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</si>
  <si>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</si>
  <si>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</si>
  <si>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</si>
  <si>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</si>
  <si>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</si>
  <si>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</si>
  <si>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</si>
  <si>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</si>
  <si>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</si>
  <si>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</si>
  <si>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</si>
  <si>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</si>
  <si>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</si>
  <si>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</si>
  <si>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</si>
  <si>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</si>
  <si>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</si>
  <si>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</si>
  <si>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</si>
  <si>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</si>
  <si>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</si>
  <si>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</si>
  <si>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</si>
  <si>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</si>
  <si>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</si>
  <si>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</si>
  <si>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</si>
  <si>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</si>
  <si>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</si>
  <si>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</si>
  <si>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</si>
  <si>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</si>
  <si>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</si>
  <si>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</si>
  <si>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</si>
  <si>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</si>
  <si>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</si>
  <si>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</si>
  <si>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</si>
  <si>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</si>
  <si>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</si>
  <si>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</si>
  <si>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</si>
  <si>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</si>
  <si>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</si>
  <si>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</si>
  <si>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</si>
  <si>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</si>
  <si>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</si>
  <si>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</si>
  <si>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</si>
  <si>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</si>
  <si>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</si>
  <si>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</si>
  <si>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</si>
  <si>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</si>
  <si>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</si>
  <si>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</si>
  <si>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</si>
  <si>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</si>
  <si>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</si>
  <si>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</si>
  <si>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</si>
  <si>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</si>
  <si>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</si>
  <si>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</si>
  <si>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</si>
  <si>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</si>
  <si>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</si>
  <si>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</si>
  <si>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</si>
  <si>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</si>
  <si>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</si>
  <si>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</si>
  <si>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</si>
  <si>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</si>
  <si>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</si>
  <si>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</si>
  <si>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</si>
  <si>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</si>
  <si>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</si>
  <si>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</si>
  <si>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</si>
  <si>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</si>
  <si>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</si>
  <si>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</si>
  <si>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</si>
  <si>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</si>
  <si>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</si>
  <si>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</si>
  <si>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</si>
  <si>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</si>
  <si>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</si>
  <si>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</si>
  <si>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</si>
  <si>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</si>
  <si>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</si>
  <si>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</si>
  <si>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</si>
  <si>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</si>
  <si>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</si>
  <si>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</si>
  <si>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</si>
  <si>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</si>
  <si>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</si>
  <si>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</si>
  <si>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</si>
  <si>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</si>
  <si>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</si>
  <si>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</si>
  <si>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</si>
  <si>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</si>
  <si>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</si>
  <si>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</si>
  <si>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</si>
  <si>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</si>
  <si>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</si>
  <si>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</si>
  <si>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</si>
  <si>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</si>
  <si>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</si>
  <si>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</si>
  <si>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</si>
  <si>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</si>
  <si>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</si>
  <si>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</si>
  <si>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</si>
  <si>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</si>
  <si>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</si>
  <si>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</si>
  <si>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</si>
  <si>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</si>
  <si>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</si>
  <si>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</si>
  <si>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</si>
  <si>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</si>
  <si>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</si>
  <si>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</si>
  <si>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</si>
  <si>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</si>
  <si>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</si>
  <si>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</si>
  <si>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</si>
  <si>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</si>
  <si>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</si>
  <si>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</si>
  <si>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</si>
  <si>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</si>
  <si>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</si>
  <si>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</si>
  <si>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</si>
  <si>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</si>
  <si>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</si>
  <si>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</si>
  <si>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</si>
  <si>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</si>
  <si>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</si>
  <si>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</si>
  <si>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</si>
  <si>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</si>
  <si>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</si>
  <si>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</si>
  <si>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</si>
  <si>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</si>
  <si>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</si>
  <si>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</si>
  <si>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</si>
  <si>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</si>
  <si>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</si>
  <si>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</si>
  <si>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</si>
  <si>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</si>
  <si>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</si>
  <si>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</si>
  <si>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</si>
  <si>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</si>
  <si>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</si>
  <si>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</si>
  <si>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</si>
  <si>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</si>
  <si>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</si>
  <si>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</si>
  <si>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</si>
  <si>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</si>
  <si>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</si>
  <si>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</si>
  <si>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</si>
  <si>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</si>
  <si>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</si>
  <si>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</si>
  <si>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</si>
  <si>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</si>
  <si>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</si>
  <si>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</si>
  <si>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</si>
  <si>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</si>
  <si>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</si>
  <si>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</si>
  <si>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</si>
  <si>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</si>
  <si>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</si>
  <si>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</si>
  <si>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</si>
  <si>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</si>
  <si>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</si>
  <si>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</si>
  <si>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</si>
  <si>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</si>
  <si>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</si>
  <si>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</si>
  <si>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</si>
  <si>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</si>
  <si>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</si>
  <si>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</si>
  <si>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</si>
  <si>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</si>
  <si>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</si>
  <si>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</si>
  <si>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</si>
  <si>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</si>
  <si>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</si>
  <si>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</si>
  <si>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</si>
  <si>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</si>
  <si>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</si>
  <si>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</si>
  <si>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</si>
  <si>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</si>
  <si>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</si>
  <si>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</si>
  <si>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</si>
  <si>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</si>
  <si>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</si>
  <si>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</si>
  <si>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</si>
  <si>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</si>
  <si>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</si>
  <si>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</si>
  <si>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</si>
  <si>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</si>
  <si>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</si>
  <si>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</si>
  <si>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</si>
  <si>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</si>
  <si>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</si>
  <si>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</si>
  <si>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</si>
  <si>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</si>
  <si>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</si>
  <si>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</si>
  <si>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</si>
  <si>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</si>
  <si>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</si>
  <si>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</si>
  <si>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</si>
  <si>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</si>
  <si>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</si>
  <si>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</si>
  <si>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</si>
  <si>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</si>
  <si>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</si>
  <si>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</si>
  <si>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</si>
  <si>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</si>
  <si>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</si>
  <si>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</si>
  <si>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</si>
  <si>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</si>
  <si>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</si>
  <si>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</si>
  <si>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</si>
  <si>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</si>
  <si>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</si>
  <si>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</si>
  <si>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</si>
  <si>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</si>
  <si>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</si>
  <si>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</si>
  <si>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</si>
  <si>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</si>
  <si>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</si>
  <si>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</si>
  <si>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</si>
  <si>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</si>
  <si>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</si>
  <si>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</si>
  <si>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</si>
  <si>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</si>
  <si>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</si>
  <si>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</si>
  <si>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</si>
  <si>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</si>
  <si>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</si>
  <si>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</si>
  <si>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</si>
  <si>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</si>
  <si>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</si>
  <si>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</si>
  <si>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</si>
  <si>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</si>
  <si>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</si>
  <si>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</si>
  <si>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</si>
  <si>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</si>
  <si>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</si>
  <si>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</si>
  <si>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</si>
  <si>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</si>
  <si>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</si>
  <si>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</si>
  <si>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</si>
  <si>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</si>
  <si>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</si>
  <si>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</si>
  <si>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</si>
  <si>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</si>
  <si>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</si>
  <si>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</si>
  <si>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</si>
  <si>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</si>
  <si>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</si>
  <si>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</si>
  <si>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</si>
  <si>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</si>
  <si>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</si>
  <si>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</si>
  <si>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</si>
  <si>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</si>
  <si>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</si>
  <si>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</si>
  <si>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</si>
  <si>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</si>
  <si>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</si>
  <si>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</si>
  <si>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</si>
  <si>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</si>
  <si>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</si>
  <si>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</si>
  <si>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</si>
  <si>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</si>
  <si>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</si>
  <si>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</si>
  <si>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</si>
  <si>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</si>
  <si>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</si>
  <si>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</si>
  <si>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</si>
  <si>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</si>
  <si>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</si>
  <si>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</si>
  <si>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</si>
  <si>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</si>
  <si>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</si>
  <si>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</si>
  <si>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</si>
  <si>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</si>
  <si>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</si>
  <si>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</si>
  <si>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</si>
  <si>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</si>
  <si>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</si>
  <si>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</si>
  <si>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</si>
  <si>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</si>
  <si>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</si>
  <si>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</si>
  <si>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</si>
  <si>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</si>
  <si>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</si>
  <si>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</si>
  <si>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</si>
  <si>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</si>
  <si>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</si>
  <si>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</si>
  <si>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</si>
  <si>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</si>
  <si>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</si>
  <si>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</si>
  <si>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</si>
  <si>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</si>
  <si>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</si>
  <si>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</si>
  <si>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</si>
  <si>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</si>
  <si>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</si>
  <si>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</si>
  <si>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</si>
  <si>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</si>
  <si>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</si>
  <si>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</si>
  <si>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</si>
  <si>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</si>
  <si>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</si>
  <si>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</si>
  <si>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</si>
  <si>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</si>
  <si>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</si>
  <si>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</si>
  <si>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</si>
  <si>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</si>
  <si>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</si>
  <si>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</si>
  <si>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</si>
  <si>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</si>
  <si>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</si>
  <si>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</si>
  <si>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</si>
  <si>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</si>
  <si>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</si>
  <si>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</si>
  <si>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</si>
  <si>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</si>
  <si>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</si>
  <si>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</si>
  <si>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</si>
  <si>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</si>
  <si>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</si>
  <si>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</si>
  <si>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</si>
  <si>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</si>
  <si>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</si>
  <si>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</si>
  <si>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</si>
  <si>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</si>
  <si>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</si>
  <si>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</si>
  <si>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</si>
  <si>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</si>
  <si>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</si>
  <si>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</si>
  <si>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</si>
  <si>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</si>
  <si>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</si>
  <si>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</si>
  <si>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</si>
  <si>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</si>
  <si>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</si>
  <si>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</si>
  <si>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</si>
  <si>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</si>
  <si>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</si>
  <si>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</si>
  <si>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</si>
  <si>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</si>
  <si>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</si>
  <si>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</si>
  <si>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</si>
  <si>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</si>
  <si>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</si>
  <si>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</si>
  <si>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</si>
  <si>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</si>
  <si>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</si>
  <si>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</si>
  <si>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</si>
  <si>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</si>
  <si>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</si>
  <si>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</si>
  <si>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</si>
  <si>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</si>
  <si>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</si>
  <si>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</si>
  <si>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</si>
  <si>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</si>
  <si>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</si>
  <si>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</si>
  <si>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</si>
  <si>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</si>
  <si>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</si>
  <si>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</si>
  <si>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</si>
  <si>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</si>
  <si>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</si>
  <si>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</si>
  <si>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</si>
  <si>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</si>
  <si>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</si>
  <si>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</si>
  <si>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</si>
  <si>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</si>
  <si>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</si>
  <si>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</si>
  <si>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</si>
  <si>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</si>
  <si>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</si>
  <si>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</si>
  <si>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</si>
  <si>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</si>
  <si>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</si>
  <si>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</si>
  <si>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</si>
  <si>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</si>
  <si>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</si>
  <si>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</si>
  <si>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</si>
  <si>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</si>
  <si>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</si>
  <si>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</si>
  <si>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</si>
  <si>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</si>
  <si>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</si>
  <si>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</si>
  <si>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</si>
  <si>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</si>
  <si>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</si>
  <si>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</si>
  <si>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</si>
  <si>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</si>
  <si>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</si>
  <si>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</si>
  <si>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</si>
  <si>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</si>
  <si>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</si>
  <si>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</si>
  <si>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</si>
  <si>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</si>
  <si>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</si>
  <si>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</si>
  <si>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</si>
  <si>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</si>
  <si>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</si>
  <si>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</si>
  <si>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</si>
  <si>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</si>
  <si>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</si>
  <si>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</si>
  <si>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</si>
  <si>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</si>
  <si>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</si>
  <si>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</si>
  <si>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</si>
  <si>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</si>
  <si>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</si>
  <si>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</si>
  <si>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</si>
  <si>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</si>
  <si>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</si>
  <si>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</si>
  <si>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</si>
  <si>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</si>
  <si>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</si>
  <si>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</si>
  <si>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</si>
  <si>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</si>
  <si>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</si>
  <si>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</si>
  <si>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</si>
  <si>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</si>
  <si>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</si>
  <si>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</si>
  <si>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</si>
  <si>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</si>
  <si>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</si>
  <si>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</si>
  <si>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</si>
  <si>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</si>
  <si>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</si>
  <si>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</si>
  <si>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</si>
  <si>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</si>
  <si>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</si>
  <si>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</si>
  <si>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</si>
  <si>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</si>
  <si>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</si>
  <si>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</si>
  <si>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</si>
  <si>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</si>
  <si>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</si>
  <si>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</si>
  <si>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</si>
  <si>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</si>
  <si>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</si>
  <si>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</si>
  <si>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</si>
  <si>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</si>
  <si>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</si>
  <si>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</si>
  <si>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</si>
  <si>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</si>
  <si>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</si>
  <si>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</si>
  <si>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</si>
  <si>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</si>
  <si>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</si>
  <si>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</si>
  <si>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</si>
  <si>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</si>
  <si>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</si>
  <si>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</si>
  <si>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</si>
  <si>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</si>
  <si>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</si>
  <si>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</si>
  <si>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</si>
  <si>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</si>
  <si>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</si>
  <si>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</si>
  <si>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</si>
  <si>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</si>
  <si>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</si>
  <si>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</si>
  <si>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</si>
  <si>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</si>
  <si>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</si>
  <si>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</si>
  <si>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</si>
  <si>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</si>
  <si>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</si>
  <si>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</si>
  <si>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</si>
  <si>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</si>
  <si>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</si>
  <si>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</si>
  <si>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</si>
  <si>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</si>
  <si>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</si>
  <si>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</si>
  <si>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</si>
  <si>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</si>
  <si>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</si>
  <si>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</si>
  <si>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</si>
  <si>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</si>
  <si>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</si>
  <si>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</si>
  <si>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</si>
  <si>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</si>
  <si>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</si>
  <si>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</si>
  <si>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</si>
  <si>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</si>
  <si>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</si>
  <si>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</si>
  <si>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</si>
  <si>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</si>
  <si>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</si>
  <si>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</si>
  <si>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</si>
  <si>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</si>
  <si>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</si>
  <si>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</si>
  <si>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</si>
  <si>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</si>
  <si>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</si>
  <si>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</si>
  <si>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</si>
  <si>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</si>
  <si>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</si>
  <si>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</si>
  <si>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</si>
  <si>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</si>
  <si>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</si>
  <si>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</si>
  <si>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</si>
  <si>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</si>
  <si>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</si>
  <si>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</si>
  <si>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</si>
  <si>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</si>
  <si>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</si>
  <si>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</si>
  <si>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</si>
  <si>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</si>
  <si>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</si>
  <si>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</si>
  <si>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</si>
  <si>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</si>
  <si>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</si>
  <si>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</si>
  <si>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</si>
  <si>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</si>
  <si>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</si>
  <si>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</si>
  <si>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</si>
  <si>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</si>
  <si>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</si>
  <si>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</si>
  <si>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</si>
  <si>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</si>
  <si>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</si>
  <si>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</si>
  <si>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</si>
  <si>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</si>
  <si>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</si>
  <si>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</si>
  <si>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</si>
  <si>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</si>
  <si>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</si>
  <si>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</si>
  <si>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</si>
  <si>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</si>
  <si>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</si>
  <si>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</si>
  <si>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</si>
  <si>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</si>
  <si>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</si>
  <si>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</si>
  <si>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</si>
  <si>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</si>
  <si>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</si>
  <si>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</si>
  <si>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</si>
  <si>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</si>
  <si>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</si>
  <si>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</si>
  <si>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</si>
  <si>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</si>
  <si>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</si>
  <si>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</si>
  <si>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</si>
  <si>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</si>
  <si>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</si>
  <si>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</si>
  <si>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</si>
  <si>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</si>
  <si>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</si>
  <si>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</si>
  <si>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</si>
  <si>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</si>
  <si>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</si>
  <si>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</si>
  <si>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</si>
  <si>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</si>
  <si>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</si>
  <si>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</si>
  <si>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</si>
  <si>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</si>
  <si>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</si>
  <si>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</si>
  <si>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</si>
  <si>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</si>
  <si>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</si>
  <si>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</si>
  <si>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</si>
  <si>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</si>
  <si>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</si>
  <si>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</si>
  <si>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</si>
  <si>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</si>
  <si>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</si>
  <si>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</si>
  <si>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</si>
  <si>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</si>
  <si>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</si>
  <si>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</si>
  <si>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</si>
  <si>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</si>
  <si>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</si>
  <si>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</si>
  <si>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</si>
  <si>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</si>
  <si>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</si>
  <si>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</si>
  <si>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</si>
  <si>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</si>
  <si>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</si>
  <si>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</si>
  <si>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</si>
  <si>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</si>
  <si>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</si>
  <si>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</si>
  <si>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</si>
  <si>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</si>
  <si>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</si>
  <si>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</si>
  <si>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</si>
  <si>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</si>
  <si>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</si>
  <si>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</si>
  <si>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</si>
  <si>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</si>
  <si>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</si>
  <si>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</si>
  <si>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</si>
  <si>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</si>
  <si>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</si>
  <si>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</si>
  <si>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</si>
  <si>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</si>
  <si>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</si>
  <si>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</si>
  <si>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</si>
  <si>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</si>
  <si>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</si>
  <si>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</si>
  <si>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</si>
  <si>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</si>
  <si>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</si>
  <si>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</si>
  <si>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</si>
  <si>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</si>
  <si>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</si>
  <si>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</si>
  <si>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</si>
  <si>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</si>
  <si>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</si>
  <si>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</si>
  <si>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</si>
  <si>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</si>
  <si>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</si>
  <si>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</si>
  <si>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</si>
  <si>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</si>
  <si>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</si>
  <si>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</si>
  <si>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</si>
  <si>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</si>
  <si>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</si>
  <si>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</si>
  <si>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</si>
  <si>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</si>
  <si>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</si>
  <si>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</si>
  <si>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</si>
  <si>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</si>
  <si>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</si>
  <si>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</si>
  <si>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</si>
  <si>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</si>
  <si>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</si>
  <si>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</si>
  <si>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</si>
  <si>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</si>
  <si>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</si>
  <si>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</si>
  <si>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</si>
  <si>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</si>
  <si>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</si>
  <si>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</si>
  <si>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</si>
  <si>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</si>
  <si>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</si>
  <si>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</si>
  <si>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</si>
  <si>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</si>
  <si>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</si>
  <si>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</si>
  <si>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</si>
  <si>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</si>
  <si>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</si>
  <si>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</si>
  <si>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</si>
  <si>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</si>
  <si>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</si>
  <si>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</si>
  <si>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</si>
  <si>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</si>
  <si>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</si>
  <si>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</si>
  <si>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</si>
  <si>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</si>
  <si>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</si>
  <si>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</si>
  <si>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</si>
  <si>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</si>
  <si>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</si>
  <si>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</si>
  <si>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</si>
  <si>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</si>
  <si>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</si>
  <si>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</si>
  <si>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</si>
  <si>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</si>
  <si>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</si>
  <si>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</si>
  <si>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</si>
  <si>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</si>
  <si>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</si>
  <si>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</si>
  <si>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</si>
  <si>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</si>
  <si>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</si>
  <si>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</si>
  <si>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</si>
  <si>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</si>
  <si>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</si>
  <si>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</si>
  <si>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</si>
  <si>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</si>
  <si>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</si>
  <si>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</si>
  <si>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</si>
  <si>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</si>
  <si>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</si>
  <si>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</si>
  <si>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</si>
  <si>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</si>
  <si>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</si>
  <si>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</si>
  <si>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</si>
  <si>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</si>
  <si>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</si>
  <si>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</si>
  <si>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</si>
  <si>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</si>
  <si>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</si>
  <si>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</si>
  <si>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</si>
  <si>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</si>
  <si>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</si>
  <si>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</si>
  <si>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</si>
  <si>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</si>
  <si>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</si>
  <si>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</si>
  <si>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</si>
  <si>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</si>
  <si>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</si>
  <si>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</si>
  <si>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</si>
  <si>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</si>
  <si>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</si>
  <si>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</si>
  <si>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</si>
  <si>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</si>
  <si>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</si>
  <si>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</si>
  <si>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</si>
  <si>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</si>
  <si>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</si>
  <si>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</si>
  <si>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</si>
  <si>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</si>
  <si>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</si>
  <si>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</si>
  <si>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</si>
  <si>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</si>
  <si>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</si>
  <si>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</si>
  <si>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</si>
  <si>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</si>
  <si>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</si>
  <si>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</si>
  <si>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</si>
  <si>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</si>
  <si>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</si>
  <si>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</si>
  <si>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</si>
  <si>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</si>
  <si>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</si>
  <si>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</si>
  <si>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</si>
  <si>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</si>
  <si>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</si>
  <si>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</si>
  <si>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</si>
  <si>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</si>
  <si>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</si>
  <si>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</si>
  <si>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</si>
  <si>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</si>
  <si>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</si>
  <si>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</si>
  <si>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</si>
  <si>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</si>
  <si>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</si>
  <si>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</si>
  <si>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</si>
  <si>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</si>
  <si>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</si>
  <si>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</si>
  <si>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</si>
  <si>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</si>
  <si>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</si>
  <si>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</si>
  <si>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</si>
  <si>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</si>
  <si>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</si>
  <si>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</si>
  <si>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</si>
  <si>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</si>
  <si>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</si>
  <si>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</si>
  <si>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</si>
  <si>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</si>
  <si>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</si>
  <si>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</si>
  <si>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</si>
  <si>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</si>
  <si>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</si>
  <si>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</si>
  <si>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</si>
  <si>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</si>
  <si>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</si>
  <si>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</si>
  <si>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</si>
  <si>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</si>
  <si>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</si>
  <si>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</si>
  <si>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</si>
  <si>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</si>
  <si>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</si>
  <si>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</si>
  <si>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</si>
  <si>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</si>
  <si>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</si>
  <si>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</si>
  <si>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</si>
  <si>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</si>
  <si>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</si>
  <si>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</si>
  <si>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</si>
  <si>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</si>
  <si>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</si>
  <si>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</si>
  <si>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</si>
  <si>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</si>
  <si>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</si>
  <si>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</si>
  <si>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</si>
  <si>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</si>
  <si>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</si>
  <si>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</si>
  <si>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</si>
  <si>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</si>
  <si>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</si>
  <si>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</si>
  <si>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</si>
  <si>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</si>
  <si>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</si>
  <si>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</si>
  <si>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</si>
  <si>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</si>
  <si>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</si>
  <si>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</si>
  <si>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</si>
  <si>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</si>
  <si>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</si>
  <si>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</si>
  <si>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</si>
  <si>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</si>
  <si>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</si>
  <si>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</si>
  <si>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</si>
  <si>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</si>
  <si>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</si>
  <si>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</si>
  <si>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</si>
  <si>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</si>
  <si>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</si>
  <si>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</si>
  <si>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</si>
  <si>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</si>
  <si>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</si>
  <si>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</si>
  <si>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</si>
  <si>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</si>
  <si>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</si>
  <si>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</si>
  <si>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</si>
  <si>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</si>
  <si>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</si>
  <si>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</si>
  <si>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</si>
  <si>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</si>
  <si>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</si>
  <si>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</si>
  <si>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</si>
  <si>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</si>
  <si>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</si>
  <si>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</si>
  <si>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</si>
  <si>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</si>
  <si>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</si>
  <si>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</si>
  <si>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</si>
  <si>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</si>
  <si>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</si>
  <si>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</si>
  <si>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</si>
  <si>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</si>
  <si>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</si>
  <si>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</si>
  <si>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</si>
  <si>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</si>
  <si>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</si>
  <si>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</si>
  <si>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</si>
  <si>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</si>
  <si>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</si>
  <si>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</si>
  <si>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</si>
  <si>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</si>
  <si>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</si>
  <si>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</si>
  <si>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</si>
  <si>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</si>
  <si>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</si>
  <si>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</si>
  <si>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</si>
  <si>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</si>
  <si>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</si>
  <si>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</si>
  <si>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</si>
  <si>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</si>
  <si>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</si>
  <si>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</si>
  <si>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</si>
  <si>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</si>
  <si>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</si>
  <si>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</si>
  <si>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</si>
  <si>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</si>
  <si>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</si>
  <si>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</si>
  <si>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</si>
  <si>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</si>
  <si>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</si>
  <si>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</si>
  <si>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</si>
  <si>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</si>
  <si>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</si>
  <si>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</si>
  <si>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</si>
  <si>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</si>
  <si>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</si>
  <si>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</si>
  <si>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</si>
  <si>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</si>
  <si>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</si>
  <si>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</si>
  <si>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</si>
  <si>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</si>
  <si>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</si>
  <si>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</si>
  <si>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</si>
  <si>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</si>
  <si>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</si>
  <si>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</si>
  <si>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</si>
  <si>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</si>
  <si>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</si>
  <si>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</si>
  <si>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</si>
  <si>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</si>
  <si>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</si>
  <si>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</si>
  <si>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</si>
  <si>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</si>
  <si>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</si>
  <si>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</si>
  <si>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</si>
  <si>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</si>
  <si>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</si>
  <si>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</si>
  <si>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</si>
  <si>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</si>
  <si>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</si>
  <si>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</si>
  <si>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</si>
  <si>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</si>
  <si>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</si>
  <si>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</si>
  <si>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</si>
  <si>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</si>
  <si>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</si>
  <si>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</si>
  <si>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</si>
  <si>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</si>
  <si>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</si>
  <si>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</si>
  <si>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</si>
  <si>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</si>
  <si>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</si>
  <si>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</si>
  <si>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</si>
  <si>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</si>
  <si>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</si>
  <si>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</si>
  <si>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</si>
  <si>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</si>
  <si>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</si>
  <si>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</si>
  <si>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</si>
  <si>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</si>
  <si>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</si>
  <si>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</si>
  <si>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</si>
  <si>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</si>
  <si>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</si>
  <si>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</si>
  <si>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</si>
  <si>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</si>
  <si>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</si>
  <si>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</si>
  <si>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</si>
  <si>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</si>
  <si>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</si>
  <si>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</si>
  <si>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</si>
  <si>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</si>
  <si>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</si>
  <si>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</si>
  <si>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</si>
  <si>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</si>
  <si>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</si>
  <si>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</si>
  <si>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</si>
  <si>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</si>
  <si>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</si>
  <si>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</si>
  <si>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</si>
  <si>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</si>
  <si>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</si>
  <si>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</si>
  <si>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</si>
  <si>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</si>
  <si>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</si>
  <si>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</si>
  <si>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</si>
  <si>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</si>
  <si>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</si>
  <si>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</si>
  <si>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</si>
  <si>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</si>
  <si>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</si>
  <si>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</si>
  <si>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</si>
  <si>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</si>
  <si>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</si>
  <si>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</si>
  <si>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</si>
  <si>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</si>
  <si>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</si>
  <si>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</si>
  <si>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</si>
  <si>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</si>
  <si>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</si>
  <si>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</si>
  <si>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</si>
  <si>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</si>
  <si>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</si>
  <si>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</si>
  <si>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</si>
  <si>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</si>
  <si>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</si>
  <si>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</si>
  <si>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</si>
  <si>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</si>
  <si>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</si>
  <si>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</si>
  <si>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</si>
  <si>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</si>
  <si>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</si>
  <si>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</si>
  <si>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</si>
  <si>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</si>
  <si>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</si>
  <si>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</si>
  <si>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</si>
  <si>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</si>
  <si>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</si>
  <si>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</si>
  <si>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</si>
  <si>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</si>
  <si>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</si>
  <si>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</si>
  <si>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</si>
  <si>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</si>
  <si>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</si>
  <si>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</si>
  <si>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</si>
  <si>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</si>
  <si>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</si>
  <si>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</si>
  <si>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</si>
  <si>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</si>
  <si>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</si>
  <si>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</si>
  <si>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</si>
  <si>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</si>
  <si>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</si>
  <si>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</si>
  <si>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</si>
  <si>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</si>
  <si>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</si>
  <si>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</si>
  <si>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</si>
  <si>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</si>
  <si>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</si>
  <si>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</si>
  <si>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</si>
  <si>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</si>
  <si>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</si>
  <si>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</si>
  <si>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</si>
  <si>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</si>
  <si>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</si>
  <si>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</si>
  <si>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</si>
  <si>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</si>
  <si>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</si>
  <si>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</si>
  <si>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</si>
  <si>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</si>
  <si>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</si>
  <si>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</si>
  <si>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</si>
  <si>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</si>
  <si>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</si>
  <si>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</si>
  <si>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</si>
  <si>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</si>
  <si>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</si>
  <si>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</si>
  <si>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</si>
  <si>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</si>
  <si>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</si>
  <si>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</si>
  <si>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</si>
  <si>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</si>
  <si>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</si>
  <si>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</si>
  <si>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</si>
  <si>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</si>
  <si>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</si>
  <si>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</si>
  <si>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</si>
  <si>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</si>
  <si>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</si>
  <si>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</si>
  <si>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</si>
  <si>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</si>
  <si>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</si>
  <si>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</si>
  <si>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</si>
  <si>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</si>
  <si>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</si>
  <si>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</si>
  <si>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</si>
  <si>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</si>
  <si>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</si>
  <si>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</si>
  <si>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</si>
  <si>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</si>
  <si>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</si>
  <si>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</si>
  <si>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</si>
  <si>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</si>
  <si>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</si>
  <si>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</si>
  <si>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</si>
  <si>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</si>
  <si>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</si>
  <si>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</si>
  <si>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</si>
  <si>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</si>
  <si>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</si>
  <si>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</si>
  <si>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</si>
  <si>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</si>
  <si>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</si>
  <si>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</si>
  <si>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</si>
  <si>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</si>
  <si>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</si>
  <si>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</si>
  <si>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</si>
  <si>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</si>
  <si>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</si>
  <si>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</si>
  <si>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</si>
  <si>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</si>
  <si>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</si>
  <si>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</si>
  <si>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</si>
  <si>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</si>
  <si>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</si>
  <si>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</si>
  <si>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</si>
  <si>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</si>
  <si>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</si>
  <si>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</si>
  <si>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</si>
  <si>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</si>
  <si>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</si>
  <si>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</si>
  <si>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</si>
  <si>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</si>
  <si>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</si>
  <si>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</si>
  <si>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</si>
  <si>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</si>
  <si>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</si>
  <si>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</si>
  <si>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</si>
  <si>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</si>
  <si>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</si>
  <si>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</si>
  <si>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</si>
  <si>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</si>
  <si>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</si>
  <si>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</si>
  <si>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</si>
  <si>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</si>
  <si>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</si>
  <si>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</si>
  <si>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</si>
  <si>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</si>
  <si>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</si>
  <si>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</si>
  <si>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</si>
  <si>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</si>
  <si>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</si>
  <si>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</si>
  <si>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</si>
  <si>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</si>
  <si>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</si>
  <si>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</si>
  <si>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</si>
  <si>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</si>
  <si>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</si>
  <si>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</si>
  <si>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</si>
  <si>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</si>
  <si>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</si>
  <si>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</si>
  <si>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</si>
  <si>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</si>
  <si>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</si>
  <si>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</si>
  <si>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</si>
  <si>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</si>
  <si>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</si>
  <si>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</si>
  <si>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</si>
  <si>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</si>
  <si>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</si>
  <si>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</si>
  <si>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</si>
  <si>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</si>
  <si>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</si>
  <si>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</si>
  <si>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</si>
  <si>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</si>
  <si>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</si>
  <si>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</si>
  <si>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</si>
  <si>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</si>
  <si>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</si>
  <si>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</si>
  <si>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</si>
  <si>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</si>
  <si>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</si>
  <si>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</si>
  <si>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</si>
  <si>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</si>
  <si>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</si>
  <si>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</si>
  <si>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</si>
  <si>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</si>
  <si>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</si>
  <si>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</si>
  <si>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</si>
  <si>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</si>
  <si>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</si>
  <si>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</si>
  <si>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</si>
  <si>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</si>
  <si>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</si>
  <si>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</si>
  <si>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</si>
  <si>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</si>
  <si>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</si>
  <si>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</si>
  <si>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</si>
  <si>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</si>
  <si>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</si>
  <si>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</si>
  <si>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</si>
  <si>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</si>
  <si>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</si>
  <si>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</si>
  <si>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</si>
  <si>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</si>
  <si>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</si>
  <si>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</si>
  <si>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</si>
  <si>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</si>
  <si>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</si>
  <si>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</si>
  <si>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</si>
  <si>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</si>
  <si>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</si>
  <si>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</si>
  <si>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</si>
  <si>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</si>
  <si>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</si>
  <si>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</si>
  <si>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</si>
  <si>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</si>
  <si>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</si>
  <si>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</si>
  <si>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</si>
  <si>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</si>
  <si>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</si>
  <si>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</si>
  <si>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</si>
  <si>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</si>
  <si>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</si>
  <si>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</si>
  <si>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</si>
  <si>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</si>
  <si>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</si>
  <si>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</si>
  <si>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</si>
  <si>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</si>
  <si>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</si>
  <si>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</si>
  <si>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</si>
  <si>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</si>
  <si>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</si>
  <si>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</si>
  <si>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</si>
  <si>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</si>
  <si>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</si>
  <si>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</si>
  <si>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</si>
  <si>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</si>
  <si>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</si>
  <si>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</si>
  <si>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</si>
  <si>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</si>
  <si>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</si>
  <si>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</si>
  <si>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</si>
  <si>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</si>
  <si>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</si>
  <si>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</si>
  <si>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</si>
  <si>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</si>
  <si>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</si>
  <si>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</si>
  <si>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</si>
  <si>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</si>
  <si>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</si>
  <si>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</si>
  <si>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</si>
  <si>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</si>
  <si>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</si>
  <si>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</si>
  <si>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</si>
  <si>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</si>
  <si>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</si>
  <si>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</si>
  <si>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</si>
  <si>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</si>
  <si>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</si>
  <si>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</si>
  <si>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</si>
  <si>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</si>
  <si>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</si>
  <si>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</si>
  <si>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</si>
  <si>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</si>
  <si>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</si>
  <si>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</si>
  <si>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</si>
  <si>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</si>
  <si>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</si>
  <si>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</si>
  <si>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</si>
  <si>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</si>
  <si>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</si>
  <si>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</si>
  <si>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</si>
  <si>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</si>
  <si>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</si>
  <si>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</si>
  <si>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</si>
  <si>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</si>
  <si>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</si>
  <si>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</si>
  <si>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</si>
  <si>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</si>
  <si>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</si>
  <si>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</si>
  <si>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</si>
  <si>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</si>
  <si>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</si>
  <si>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</si>
  <si>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</si>
  <si>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</si>
  <si>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</si>
  <si>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</si>
  <si>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</si>
  <si>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</si>
  <si>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</si>
  <si>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</si>
  <si>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</si>
  <si>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</si>
  <si>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</si>
  <si>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</si>
  <si>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</si>
  <si>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</si>
  <si>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</si>
  <si>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</si>
  <si>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</si>
  <si>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</si>
  <si>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</si>
  <si>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</si>
  <si>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</si>
  <si>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</si>
  <si>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</si>
  <si>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</si>
  <si>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</si>
  <si>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</si>
  <si>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</si>
  <si>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</si>
  <si>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</si>
  <si>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</si>
  <si>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</si>
  <si>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</si>
  <si>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</si>
  <si>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</si>
  <si>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</si>
  <si>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</si>
  <si>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</si>
  <si>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</si>
  <si>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</si>
  <si>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</si>
  <si>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</si>
  <si>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</si>
  <si>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</si>
  <si>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</si>
  <si>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</si>
  <si>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</si>
  <si>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</si>
  <si>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</si>
  <si>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</si>
  <si>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</si>
  <si>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</si>
  <si>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</si>
  <si>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</si>
  <si>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</si>
  <si>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</si>
  <si>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</si>
  <si>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</si>
  <si>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</si>
  <si>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</si>
  <si>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</si>
  <si>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</si>
  <si>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</si>
  <si>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</si>
  <si>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</si>
  <si>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</si>
  <si>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</si>
  <si>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</si>
  <si>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</si>
  <si>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</si>
  <si>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</si>
  <si>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</si>
  <si>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</si>
  <si>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</si>
  <si>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</si>
  <si>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</si>
  <si>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</si>
  <si>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</si>
  <si>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</si>
  <si>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</si>
  <si>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</si>
  <si>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</si>
  <si>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</si>
  <si>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</si>
  <si>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</si>
  <si>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</si>
  <si>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</si>
  <si>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</si>
  <si>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</si>
  <si>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</si>
  <si>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</si>
  <si>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</si>
  <si>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</si>
  <si>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</si>
  <si>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</si>
  <si>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</si>
  <si>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</si>
  <si>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</si>
  <si>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</si>
  <si>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</si>
  <si>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</si>
  <si>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</si>
  <si>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</si>
  <si>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</si>
  <si>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</si>
  <si>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</si>
  <si>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</si>
  <si>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</si>
  <si>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</si>
  <si>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</si>
  <si>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</si>
  <si>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</si>
  <si>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</si>
  <si>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</si>
  <si>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</si>
  <si>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</si>
  <si>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</si>
  <si>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</si>
  <si>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</si>
  <si>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</si>
  <si>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</si>
  <si>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</si>
  <si>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</si>
  <si>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</si>
  <si>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</si>
  <si>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</si>
  <si>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</si>
  <si>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</si>
  <si>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</si>
  <si>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</si>
  <si>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</si>
  <si>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</si>
  <si>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</si>
  <si>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</si>
  <si>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</si>
  <si>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</si>
  <si>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</si>
  <si>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</si>
  <si>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</si>
  <si>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</si>
  <si>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</si>
  <si>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</si>
  <si>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</si>
  <si>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</si>
  <si>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</si>
  <si>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</si>
  <si>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</si>
  <si>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</si>
  <si>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</si>
  <si>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</si>
  <si>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</si>
  <si>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</si>
  <si>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</si>
  <si>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</si>
  <si>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</si>
  <si>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</si>
  <si>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</si>
  <si>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</si>
  <si>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</si>
  <si>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</si>
  <si>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</si>
  <si>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</si>
  <si>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</si>
  <si>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</si>
  <si>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</si>
  <si>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</si>
  <si>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</si>
  <si>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</si>
  <si>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</si>
  <si>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</si>
  <si>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</si>
  <si>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</si>
  <si>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</si>
  <si>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</si>
  <si>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</si>
  <si>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</si>
  <si>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</si>
  <si>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</si>
  <si>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</si>
  <si>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</si>
  <si>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</si>
  <si>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</si>
  <si>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</si>
  <si>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</si>
  <si>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</si>
  <si>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</si>
  <si>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</si>
  <si>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</si>
  <si>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</si>
  <si>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</si>
  <si>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</si>
  <si>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</si>
  <si>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</si>
  <si>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</si>
  <si>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</si>
  <si>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</si>
  <si>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</si>
  <si>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</si>
  <si>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</si>
  <si>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</si>
  <si>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</si>
  <si>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</si>
  <si>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</si>
  <si>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</si>
  <si>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</si>
  <si>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</si>
  <si>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</si>
  <si>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</si>
  <si>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</si>
  <si>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</si>
  <si>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</si>
  <si>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</si>
  <si>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</si>
  <si>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</si>
  <si>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</si>
  <si>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</si>
  <si>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</si>
  <si>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</si>
  <si>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</si>
  <si>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</si>
  <si>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</si>
  <si>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</si>
  <si>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</si>
  <si>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</si>
  <si>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</si>
  <si>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</si>
  <si>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</si>
  <si>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</si>
  <si>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</si>
  <si>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</si>
  <si>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</si>
  <si>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</si>
  <si>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</si>
  <si>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</si>
  <si>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</si>
  <si>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</si>
  <si>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</si>
  <si>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</si>
  <si>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</si>
  <si>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</si>
  <si>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</si>
  <si>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</si>
  <si>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</si>
  <si>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</si>
  <si>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</si>
  <si>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</si>
  <si>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</si>
  <si>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</si>
  <si>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</si>
  <si>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</si>
  <si>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</si>
  <si>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</si>
  <si>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</si>
  <si>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</si>
  <si>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</si>
  <si>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</si>
  <si>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</si>
  <si>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</si>
  <si>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</si>
  <si>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</si>
  <si>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</si>
  <si>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</si>
  <si>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</si>
  <si>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</si>
  <si>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</si>
  <si>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</si>
  <si>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</si>
  <si>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</si>
  <si>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</si>
  <si>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</si>
  <si>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</si>
  <si>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</si>
  <si>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</si>
  <si>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</si>
  <si>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</si>
  <si>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</si>
  <si>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</si>
  <si>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</si>
  <si>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</si>
  <si>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</si>
  <si>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</si>
  <si>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</si>
  <si>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</si>
  <si>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</si>
  <si>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</si>
  <si>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</si>
  <si>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</si>
  <si>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</si>
  <si>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</si>
  <si>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</si>
  <si>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</si>
  <si>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</si>
  <si>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</si>
  <si>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</si>
  <si>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</si>
  <si>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</si>
  <si>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</si>
  <si>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</si>
  <si>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</si>
  <si>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</si>
  <si>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</si>
  <si>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</si>
  <si>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</si>
  <si>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</si>
  <si>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</si>
  <si>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</si>
  <si>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</si>
  <si>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</si>
  <si>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</si>
  <si>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</si>
  <si>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</si>
  <si>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</si>
  <si>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</si>
  <si>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</si>
  <si>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</si>
  <si>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</si>
  <si>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</si>
  <si>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</si>
  <si>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</si>
  <si>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</si>
  <si>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</si>
  <si>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</si>
  <si>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</si>
  <si>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</si>
  <si>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</si>
  <si>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</si>
  <si>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</si>
  <si>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</si>
  <si>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</si>
  <si>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</si>
  <si>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</si>
  <si>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</si>
  <si>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</si>
  <si>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</si>
  <si>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</si>
  <si>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</si>
  <si>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</si>
  <si>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</si>
  <si>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</si>
  <si>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</si>
  <si>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</si>
  <si>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</si>
  <si>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</si>
  <si>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</si>
  <si>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</si>
  <si>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</si>
  <si>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</si>
  <si>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</si>
  <si>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</si>
  <si>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</si>
  <si>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</si>
  <si>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</si>
  <si>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</si>
  <si>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</si>
  <si>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</si>
  <si>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</si>
  <si>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</si>
  <si>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</si>
  <si>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</si>
  <si>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</si>
  <si>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</si>
  <si>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</si>
  <si>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</si>
  <si>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</si>
  <si>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</si>
  <si>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</si>
  <si>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</si>
  <si>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</si>
  <si>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</si>
  <si>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</si>
  <si>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</si>
  <si>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</si>
  <si>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</si>
  <si>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</si>
  <si>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</si>
  <si>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</si>
  <si>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</si>
  <si>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</si>
  <si>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</si>
  <si>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</si>
  <si>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</si>
  <si>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</si>
  <si>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</si>
  <si>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</si>
  <si>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</si>
  <si>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</si>
  <si>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</si>
  <si>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</si>
  <si>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</si>
  <si>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</si>
  <si>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</si>
  <si>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</si>
  <si>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</si>
  <si>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</si>
  <si>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</si>
  <si>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</si>
  <si>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</si>
  <si>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</si>
  <si>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</si>
  <si>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</si>
  <si>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</si>
  <si>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</si>
  <si>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</si>
  <si>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</si>
  <si>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</si>
  <si>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</si>
  <si>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</si>
  <si>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</si>
  <si>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</si>
  <si>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</si>
  <si>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</si>
  <si>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</si>
  <si>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</si>
  <si>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</si>
  <si>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</si>
  <si>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</si>
  <si>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</si>
  <si>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</si>
  <si>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</si>
  <si>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</si>
  <si>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</si>
  <si>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</si>
  <si>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</si>
  <si>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</si>
  <si>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</si>
  <si>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</si>
  <si>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</si>
  <si>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</si>
  <si>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</si>
  <si>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</si>
  <si>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</si>
  <si>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</si>
  <si>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</si>
  <si>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</si>
  <si>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</si>
  <si>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</si>
  <si>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</si>
  <si>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</si>
  <si>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</si>
  <si>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</si>
  <si>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</si>
  <si>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</si>
  <si>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</si>
  <si>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</si>
  <si>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</si>
  <si>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</si>
  <si>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</si>
  <si>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</si>
  <si>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</si>
  <si>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</si>
  <si>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</si>
  <si>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</si>
  <si>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</si>
  <si>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</si>
  <si>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</si>
  <si>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</si>
  <si>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</si>
  <si>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</si>
  <si>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</si>
  <si>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</si>
  <si>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</si>
  <si>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</si>
  <si>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</si>
  <si>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</si>
  <si>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</si>
  <si>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</si>
  <si>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</si>
  <si>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</si>
  <si>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</si>
  <si>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</si>
  <si>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</si>
  <si>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</si>
  <si>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</si>
  <si>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</si>
  <si>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</si>
  <si>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</si>
  <si>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</si>
  <si>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</si>
  <si>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</si>
  <si>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</si>
  <si>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</si>
  <si>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</si>
  <si>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</si>
  <si>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</si>
  <si>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</si>
  <si>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</si>
  <si>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</si>
  <si>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</si>
  <si>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</si>
  <si>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</si>
  <si>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</si>
  <si>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</si>
  <si>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</si>
  <si>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</si>
  <si>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</si>
  <si>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</si>
  <si>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</si>
  <si>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</si>
  <si>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</si>
  <si>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</si>
  <si>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</si>
  <si>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</si>
  <si>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</si>
  <si>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</si>
  <si>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</si>
  <si>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</si>
  <si>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</si>
  <si>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</si>
  <si>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</si>
  <si>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</si>
  <si>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</si>
  <si>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</si>
  <si>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</si>
  <si>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</si>
  <si>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</si>
  <si>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</si>
  <si>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</si>
  <si>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</si>
  <si>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</si>
  <si>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</si>
  <si>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</si>
  <si>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</si>
  <si>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</si>
  <si>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</si>
  <si>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</si>
  <si>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</si>
  <si>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</si>
  <si>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</si>
  <si>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</si>
  <si>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</si>
  <si>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</si>
  <si>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</si>
  <si>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</si>
  <si>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</si>
  <si>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</si>
  <si>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</si>
  <si>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</si>
  <si>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</si>
  <si>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</si>
  <si>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</si>
  <si>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</si>
  <si>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</si>
  <si>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</si>
  <si>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</si>
  <si>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</si>
  <si>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</si>
  <si>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</si>
  <si>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</si>
  <si>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</si>
  <si>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</si>
  <si>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</si>
  <si>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</si>
  <si>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</si>
  <si>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</si>
  <si>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</si>
  <si>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</si>
  <si>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</si>
  <si>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</si>
  <si>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</si>
  <si>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</si>
  <si>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</si>
  <si>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</si>
  <si>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</si>
  <si>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</si>
  <si>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</si>
  <si>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</si>
  <si>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</si>
  <si>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</si>
  <si>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</si>
  <si>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</si>
  <si>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</si>
  <si>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</si>
  <si>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</si>
  <si>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</si>
  <si>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</si>
  <si>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</si>
  <si>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</si>
  <si>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</si>
  <si>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</si>
  <si>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</si>
  <si>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</si>
  <si>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</si>
  <si>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</si>
  <si>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</si>
  <si>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</si>
  <si>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</si>
  <si>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</si>
  <si>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</si>
  <si>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</si>
  <si>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</si>
  <si>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</si>
  <si>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</si>
  <si>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</si>
  <si>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</si>
  <si>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</si>
  <si>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</si>
  <si>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</si>
  <si>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</si>
  <si>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</si>
  <si>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</si>
  <si>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</si>
  <si>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</si>
  <si>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</si>
  <si>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</si>
  <si>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</si>
  <si>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</si>
  <si>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</si>
  <si>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</si>
  <si>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</si>
  <si>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</si>
  <si>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</si>
  <si>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</si>
  <si>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</si>
  <si>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</si>
  <si>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</si>
  <si>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</si>
  <si>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</si>
  <si>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</si>
  <si>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</si>
  <si>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</si>
  <si>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</si>
  <si>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</si>
  <si>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</si>
  <si>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</si>
  <si>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</si>
  <si>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</si>
  <si>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</si>
  <si>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</si>
  <si>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</si>
  <si>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</si>
  <si>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</si>
  <si>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</si>
  <si>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</si>
  <si>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</si>
  <si>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</si>
  <si>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</si>
  <si>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</si>
  <si>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</si>
  <si>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</si>
  <si>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</si>
  <si>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</si>
  <si>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</si>
  <si>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</si>
  <si>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</si>
  <si>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</si>
  <si>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</si>
  <si>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</si>
  <si>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</si>
  <si>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</si>
  <si>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</si>
  <si>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</si>
  <si>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</si>
  <si>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</si>
  <si>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</si>
  <si>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</si>
  <si>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</si>
  <si>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</si>
  <si>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</si>
  <si>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</si>
  <si>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</si>
  <si>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</si>
  <si>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</si>
  <si>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</si>
  <si>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</si>
  <si>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</si>
  <si>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</si>
  <si>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</si>
  <si>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</si>
  <si>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</si>
  <si>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</si>
  <si>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</si>
  <si>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</si>
  <si>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</si>
  <si>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</si>
  <si>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</si>
  <si>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</si>
  <si>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</si>
  <si>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</si>
  <si>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</si>
  <si>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</si>
  <si>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</si>
  <si>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</si>
  <si>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</si>
  <si>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</si>
  <si>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</si>
  <si>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</si>
  <si>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</si>
  <si>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</si>
  <si>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</si>
  <si>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</si>
  <si>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</si>
  <si>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</si>
  <si>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</si>
  <si>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</si>
  <si>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</si>
  <si>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</si>
  <si>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</si>
  <si>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</si>
  <si>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</si>
  <si>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</si>
  <si>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</si>
  <si>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</si>
  <si>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</si>
  <si>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</si>
  <si>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</si>
  <si>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</si>
  <si>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</si>
  <si>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</si>
  <si>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</si>
  <si>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</si>
  <si>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</si>
  <si>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</si>
  <si>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</si>
  <si>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</si>
  <si>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</si>
  <si>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</si>
  <si>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</si>
  <si>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</si>
  <si>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</si>
  <si>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</si>
  <si>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</si>
  <si>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</si>
  <si>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</si>
  <si>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</si>
  <si>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</si>
  <si>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</si>
  <si>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</si>
  <si>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</si>
  <si>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</si>
  <si>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</si>
  <si>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</si>
  <si>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</si>
  <si>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</si>
  <si>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</si>
  <si>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</si>
  <si>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</si>
  <si>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</si>
  <si>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</si>
  <si>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</si>
  <si>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</si>
  <si>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</si>
  <si>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</si>
  <si>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</si>
  <si>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</si>
  <si>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</si>
  <si>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</si>
  <si>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</si>
  <si>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</si>
  <si>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</si>
  <si>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</si>
  <si>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</si>
  <si>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</si>
  <si>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</si>
  <si>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</si>
  <si>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</si>
  <si>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</si>
  <si>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</si>
  <si>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</si>
  <si>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</si>
  <si>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</si>
  <si>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</si>
  <si>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</si>
  <si>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</si>
  <si>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</si>
  <si>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</si>
  <si>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</si>
  <si>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</si>
  <si>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</si>
  <si>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</si>
  <si>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</si>
  <si>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</si>
  <si>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</si>
  <si>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</si>
  <si>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</si>
  <si>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</si>
  <si>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</si>
  <si>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</si>
  <si>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</si>
  <si>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</si>
  <si>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</si>
  <si>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</si>
  <si>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</si>
  <si>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</si>
  <si>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</si>
  <si>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</si>
  <si>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</si>
  <si>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</si>
  <si>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</si>
  <si>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</si>
  <si>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</si>
  <si>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</si>
  <si>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</si>
  <si>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</si>
  <si>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</si>
  <si>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</si>
  <si>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</si>
  <si>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</si>
  <si>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</si>
  <si>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</si>
  <si>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</si>
  <si>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</si>
  <si>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</si>
  <si>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</si>
  <si>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</si>
  <si>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</si>
  <si>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</si>
  <si>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</si>
  <si>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</si>
  <si>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</si>
  <si>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</si>
  <si>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</si>
  <si>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</si>
  <si>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</si>
  <si>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</si>
  <si>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</si>
  <si>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</si>
  <si>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</si>
  <si>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</si>
  <si>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</si>
  <si>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</si>
  <si>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</si>
  <si>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</si>
  <si>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</si>
  <si>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</si>
  <si>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</si>
  <si>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</si>
  <si>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</si>
  <si>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</si>
  <si>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</si>
  <si>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</si>
  <si>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</si>
  <si>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</si>
  <si>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</si>
  <si>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</si>
  <si>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</si>
  <si>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</si>
  <si>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</si>
  <si>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</si>
  <si>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</si>
  <si>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</si>
  <si>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</si>
  <si>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</si>
  <si>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</si>
  <si>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</si>
  <si>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</si>
  <si>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</si>
  <si>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</si>
  <si>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</si>
  <si>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</si>
  <si>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</si>
  <si>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</si>
  <si>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</si>
  <si>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</si>
  <si>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</si>
  <si>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</si>
  <si>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</si>
  <si>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</si>
  <si>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</si>
  <si>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</si>
  <si>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</si>
  <si>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</si>
  <si>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</si>
  <si>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</si>
  <si>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</si>
  <si>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</si>
  <si>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</si>
  <si>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</si>
  <si>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</si>
  <si>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</si>
  <si>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</si>
  <si>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</si>
  <si>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</si>
  <si>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</si>
  <si>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</si>
  <si>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</si>
  <si>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</si>
  <si>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</si>
  <si>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</si>
  <si>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</si>
  <si>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</si>
  <si>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</si>
  <si>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</si>
  <si>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</si>
  <si>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</si>
  <si>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</si>
  <si>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</si>
  <si>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</si>
  <si>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</si>
  <si>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</si>
  <si>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</si>
  <si>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</si>
  <si>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</si>
  <si>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</si>
  <si>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</si>
  <si>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</si>
  <si>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</si>
  <si>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</si>
  <si>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</si>
  <si>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</si>
  <si>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</si>
  <si>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</si>
  <si>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</si>
  <si>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</si>
  <si>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</si>
  <si>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</si>
  <si>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</si>
  <si>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</si>
  <si>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</si>
  <si>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</si>
  <si>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</si>
  <si>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</si>
  <si>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</si>
  <si>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</si>
  <si>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</si>
  <si>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</si>
  <si>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</si>
  <si>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</si>
  <si>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</si>
  <si>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</si>
  <si>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</si>
  <si>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</si>
  <si>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</si>
  <si>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</si>
  <si>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</si>
  <si>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</si>
  <si>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</si>
  <si>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</si>
  <si>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</si>
  <si>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</si>
  <si>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</si>
  <si>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</si>
  <si>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</si>
  <si>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</si>
  <si>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</si>
  <si>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</si>
  <si>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</si>
  <si>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</si>
  <si>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</si>
  <si>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</si>
  <si>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</si>
  <si>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</si>
  <si>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</si>
  <si>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</si>
  <si>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</si>
  <si>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</si>
  <si>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</si>
  <si>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</si>
  <si>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</si>
  <si>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</si>
  <si>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</si>
  <si>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</si>
  <si>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</si>
  <si>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</si>
  <si>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</si>
  <si>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</si>
  <si>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</si>
  <si>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</si>
  <si>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</si>
  <si>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</si>
  <si>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</si>
  <si>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</si>
  <si>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</si>
  <si>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</si>
  <si>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</si>
  <si>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</si>
  <si>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</si>
  <si>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</si>
  <si>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</si>
  <si>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</si>
  <si>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</si>
  <si>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</si>
  <si>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</si>
  <si>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</si>
  <si>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</si>
  <si>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</si>
  <si>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</si>
  <si>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</si>
  <si>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</si>
  <si>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</si>
  <si>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</si>
  <si>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</si>
  <si>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</si>
  <si>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</si>
  <si>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</si>
  <si>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</si>
  <si>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</si>
  <si>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</si>
  <si>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</si>
  <si>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</si>
  <si>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</si>
  <si>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</si>
  <si>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</si>
  <si>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</si>
  <si>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</si>
  <si>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</si>
  <si>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</si>
  <si>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</si>
  <si>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</si>
  <si>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</si>
  <si>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</si>
  <si>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</si>
  <si>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</si>
  <si>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</si>
  <si>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</si>
  <si>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</si>
  <si>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</si>
  <si>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</si>
  <si>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</si>
  <si>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</si>
  <si>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</si>
  <si>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</si>
  <si>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</si>
  <si>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</si>
  <si>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</si>
  <si>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</si>
  <si>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</si>
  <si>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</si>
  <si>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</si>
  <si>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</si>
  <si>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</si>
  <si>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</si>
  <si>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</si>
  <si>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</si>
  <si>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</si>
  <si>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</si>
  <si>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</si>
  <si>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</si>
  <si>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</si>
  <si>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</si>
  <si>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</si>
  <si>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</si>
  <si>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</si>
  <si>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</si>
  <si>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</si>
  <si>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</si>
  <si>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</si>
  <si>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</si>
  <si>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</si>
  <si>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</si>
  <si>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</si>
  <si>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</si>
  <si>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</si>
  <si>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</si>
  <si>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</si>
  <si>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</si>
  <si>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</si>
  <si>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</si>
  <si>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</si>
  <si>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</si>
  <si>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</si>
  <si>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</si>
  <si>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</si>
  <si>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</si>
  <si>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</si>
  <si>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</si>
  <si>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</si>
  <si>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</si>
  <si>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</si>
  <si>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</si>
  <si>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</si>
  <si>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</si>
  <si>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</si>
  <si>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</si>
  <si>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</si>
  <si>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</si>
  <si>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</si>
  <si>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</si>
  <si>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</si>
  <si>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</si>
  <si>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</si>
  <si>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</si>
  <si>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</si>
  <si>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</si>
  <si>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</si>
  <si>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</si>
  <si>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</si>
  <si>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</si>
  <si>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</si>
  <si>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</si>
  <si>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</si>
  <si>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</si>
  <si>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</si>
  <si>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</si>
  <si>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</si>
  <si>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</si>
  <si>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</si>
  <si>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</si>
  <si>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</si>
  <si>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</si>
  <si>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</si>
  <si>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</si>
  <si>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</si>
  <si>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</si>
  <si>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</si>
  <si>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</si>
  <si>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</si>
  <si>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</si>
  <si>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</si>
  <si>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</si>
  <si>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</si>
  <si>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</si>
  <si>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</si>
  <si>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</si>
  <si>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</si>
  <si>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</si>
  <si>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</si>
  <si>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</si>
  <si>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</si>
  <si>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</si>
  <si>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</si>
  <si>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</si>
  <si>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</si>
  <si>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</si>
  <si>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</si>
  <si>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</si>
  <si>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</si>
  <si>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</si>
  <si>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</si>
  <si>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</si>
  <si>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</si>
  <si>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</si>
  <si>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</si>
  <si>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</si>
  <si>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</si>
  <si>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</si>
  <si>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</si>
  <si>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</si>
  <si>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</si>
  <si>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</si>
  <si>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</si>
  <si>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</si>
  <si>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</si>
  <si>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</si>
  <si>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</si>
  <si>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</si>
  <si>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</si>
  <si>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</si>
  <si>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</si>
  <si>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</si>
  <si>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</si>
  <si>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</si>
  <si>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</si>
  <si>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</si>
  <si>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</si>
  <si>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</si>
  <si>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</si>
  <si>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</si>
  <si>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</si>
  <si>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</si>
  <si>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</si>
  <si>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</si>
  <si>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</si>
  <si>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</si>
  <si>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</si>
  <si>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</si>
  <si>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</si>
  <si>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</si>
  <si>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</si>
  <si>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</si>
  <si>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</si>
  <si>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</si>
  <si>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</si>
  <si>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</si>
  <si>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</si>
  <si>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</si>
  <si>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</si>
  <si>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</si>
  <si>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</si>
  <si>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</si>
  <si>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</si>
  <si>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</si>
  <si>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</si>
  <si>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</si>
  <si>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</si>
  <si>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</si>
  <si>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</si>
  <si>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</si>
  <si>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</si>
  <si>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</si>
  <si>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</si>
  <si>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</si>
  <si>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</si>
  <si>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</si>
  <si>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</si>
  <si>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</si>
  <si>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</si>
  <si>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</si>
  <si>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</si>
  <si>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</si>
  <si>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</si>
  <si>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</si>
  <si>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</si>
  <si>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</si>
  <si>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</si>
  <si>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</si>
  <si>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</si>
  <si>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</si>
  <si>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</si>
  <si>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</si>
  <si>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</si>
  <si>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</si>
  <si>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</si>
  <si>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</si>
  <si>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</si>
  <si>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</si>
  <si>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</si>
  <si>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</si>
  <si>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</si>
  <si>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</si>
  <si>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</si>
  <si>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</si>
  <si>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</si>
  <si>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</si>
  <si>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</si>
  <si>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</si>
  <si>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</si>
  <si>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</si>
  <si>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</si>
  <si>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</si>
  <si>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</si>
  <si>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</si>
  <si>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</si>
  <si>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</si>
  <si>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</si>
  <si>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</si>
  <si>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</si>
  <si>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</si>
  <si>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</si>
  <si>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</si>
  <si>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</si>
  <si>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</si>
  <si>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</si>
  <si>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</si>
  <si>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</si>
  <si>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</si>
  <si>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</si>
  <si>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</si>
  <si>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</si>
  <si>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</si>
  <si>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</si>
  <si>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</si>
  <si>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</si>
  <si>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</si>
  <si>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</si>
  <si>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</si>
  <si>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</si>
  <si>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</si>
  <si>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</si>
  <si>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</si>
  <si>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</si>
  <si>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</si>
  <si>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</si>
  <si>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</si>
  <si>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</si>
  <si>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</si>
  <si>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</si>
  <si>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</si>
  <si>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</si>
  <si>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</si>
  <si>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</si>
  <si>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</si>
  <si>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</si>
  <si>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</si>
  <si>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</si>
  <si>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</si>
  <si>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</si>
  <si>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</si>
  <si>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</si>
  <si>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</si>
  <si>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</si>
  <si>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</si>
  <si>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</si>
  <si>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</si>
  <si>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</si>
  <si>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</si>
  <si>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</si>
  <si>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</si>
  <si>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</si>
  <si>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</si>
  <si>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</si>
  <si>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</si>
  <si>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</si>
  <si>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</si>
  <si>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</si>
  <si>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</si>
  <si>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</si>
  <si>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</si>
  <si>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</si>
  <si>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</si>
  <si>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</si>
  <si>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</si>
  <si>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</si>
  <si>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</si>
  <si>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</si>
  <si>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</si>
  <si>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</si>
  <si>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</si>
  <si>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</si>
  <si>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</si>
  <si>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</si>
  <si>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</si>
  <si>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</si>
  <si>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</si>
  <si>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</si>
  <si>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</si>
  <si>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</si>
  <si>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</si>
  <si>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</si>
  <si>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</si>
  <si>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</si>
  <si>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</si>
  <si>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</si>
  <si>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</si>
  <si>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</si>
  <si>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</si>
  <si>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</si>
  <si>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</si>
  <si>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</si>
  <si>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</si>
  <si>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</si>
  <si>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</si>
  <si>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</si>
  <si>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</si>
  <si>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</si>
  <si>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</si>
  <si>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</si>
  <si>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</si>
  <si>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</si>
  <si>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</si>
  <si>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</si>
  <si>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</si>
  <si>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</si>
  <si>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</si>
  <si>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</si>
  <si>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</si>
  <si>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</si>
  <si>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</si>
  <si>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</si>
  <si>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</si>
  <si>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</si>
  <si>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</si>
  <si>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</si>
  <si>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</si>
  <si>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</si>
  <si>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</si>
  <si>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</si>
  <si>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</si>
  <si>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</si>
  <si>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</si>
  <si>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</si>
  <si>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</si>
  <si>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</si>
  <si>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</si>
  <si>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</si>
  <si>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</si>
  <si>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</si>
  <si>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</si>
  <si>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</si>
  <si>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</si>
  <si>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</si>
  <si>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</si>
  <si>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</si>
  <si>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</si>
  <si>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</si>
  <si>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</si>
  <si>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</si>
  <si>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</si>
  <si>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</si>
  <si>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</si>
  <si>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</si>
  <si>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</si>
  <si>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</si>
  <si>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</si>
  <si>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</si>
  <si>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</si>
  <si>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</si>
  <si>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</si>
  <si>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</si>
  <si>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</si>
  <si>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</si>
  <si>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</si>
  <si>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</si>
  <si>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</si>
  <si>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</si>
  <si>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</si>
  <si>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</si>
  <si>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</si>
  <si>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</si>
  <si>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</si>
  <si>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</si>
  <si>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</si>
  <si>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</si>
  <si>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</si>
  <si>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</si>
  <si>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</si>
  <si>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</si>
  <si>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</si>
  <si>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</si>
  <si>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</si>
  <si>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</si>
  <si>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</si>
  <si>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</si>
  <si>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</si>
  <si>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</si>
  <si>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</si>
  <si>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</si>
  <si>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</si>
  <si>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</si>
  <si>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</si>
  <si>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</si>
  <si>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</si>
  <si>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</si>
  <si>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</si>
  <si>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</si>
  <si>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</si>
  <si>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</si>
  <si>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</si>
  <si>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</si>
  <si>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</si>
  <si>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</si>
  <si>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</si>
  <si>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</si>
  <si>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</si>
  <si>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</si>
  <si>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</si>
  <si>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</si>
  <si>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</si>
  <si>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</si>
  <si>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</si>
  <si>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</si>
  <si>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</si>
  <si>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</si>
  <si>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</si>
  <si>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</si>
  <si>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</si>
  <si>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</si>
  <si>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</si>
  <si>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</si>
  <si>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</si>
  <si>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</si>
  <si>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</si>
  <si>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</si>
  <si>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</si>
  <si>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</si>
  <si>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</si>
  <si>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</si>
  <si>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</si>
  <si>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</si>
  <si>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</si>
  <si>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</si>
  <si>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</si>
  <si>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</si>
  <si>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</si>
  <si>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</si>
  <si>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</si>
  <si>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</si>
  <si>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</si>
  <si>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</si>
  <si>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</si>
  <si>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</si>
  <si>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</si>
  <si>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</si>
  <si>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</si>
  <si>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</si>
  <si>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</si>
  <si>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</si>
  <si>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</si>
  <si>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</si>
  <si>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</si>
  <si>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</si>
  <si>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</si>
  <si>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</si>
  <si>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</si>
  <si>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</si>
  <si>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</si>
  <si>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</si>
  <si>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</si>
  <si>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</si>
  <si>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</si>
  <si>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</si>
  <si>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</si>
  <si>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</si>
  <si>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</si>
  <si>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</si>
  <si>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</si>
  <si>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</si>
  <si>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</si>
  <si>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</si>
  <si>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</si>
  <si>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</si>
  <si>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</si>
  <si>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</si>
  <si>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</si>
  <si>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</si>
  <si>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</si>
  <si>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</si>
  <si>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</si>
  <si>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</si>
  <si>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</si>
  <si>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</si>
  <si>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</si>
  <si>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</si>
  <si>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</si>
  <si>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</si>
  <si>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</si>
  <si>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</si>
  <si>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</si>
  <si>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</si>
  <si>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</si>
  <si>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</si>
  <si>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</si>
  <si>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</si>
  <si>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</si>
  <si>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</si>
  <si>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</si>
  <si>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</si>
  <si>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</si>
  <si>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</si>
  <si>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</si>
  <si>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</si>
  <si>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</si>
  <si>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</si>
  <si>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</si>
  <si>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</si>
  <si>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</si>
  <si>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</si>
  <si>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</si>
  <si>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</si>
  <si>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</si>
  <si>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</si>
  <si>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</si>
  <si>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</si>
  <si>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</si>
  <si>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</si>
  <si>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</si>
  <si>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</si>
  <si>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</si>
  <si>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</si>
  <si>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</si>
  <si>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</si>
  <si>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</si>
  <si>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</si>
  <si>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</si>
  <si>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</si>
  <si>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</si>
  <si>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</si>
  <si>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</si>
  <si>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</si>
  <si>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</si>
  <si>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</si>
  <si>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</si>
  <si>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</si>
  <si>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</si>
  <si>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</si>
  <si>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</si>
  <si>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</si>
  <si>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</si>
  <si>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</si>
  <si>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</si>
  <si>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</si>
  <si>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</si>
  <si>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</si>
  <si>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</si>
  <si>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</si>
  <si>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</si>
  <si>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</si>
  <si>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</si>
  <si>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</si>
  <si>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</si>
  <si>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</si>
  <si>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</si>
  <si>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</si>
  <si>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</si>
  <si>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</si>
  <si>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</si>
  <si>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</si>
  <si>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</si>
  <si>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</si>
  <si>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</si>
  <si>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</si>
  <si>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</si>
  <si>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</si>
  <si>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</si>
  <si>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</si>
  <si>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</si>
  <si>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</si>
  <si>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</si>
  <si>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</si>
  <si>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</si>
  <si>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</si>
  <si>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</si>
  <si>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</si>
  <si>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</si>
  <si>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</si>
  <si>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</si>
  <si>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</si>
  <si>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</si>
  <si>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</si>
  <si>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</si>
  <si>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</si>
  <si>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</si>
  <si>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</si>
  <si>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</si>
  <si>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</si>
  <si>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</si>
  <si>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</si>
  <si>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</si>
  <si>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</si>
  <si>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</si>
  <si>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</si>
  <si>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</si>
  <si>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</si>
  <si>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</si>
  <si>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</si>
  <si>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</si>
  <si>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</si>
  <si>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</si>
  <si>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</si>
  <si>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</si>
  <si>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</si>
  <si>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</si>
  <si>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</si>
  <si>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</si>
  <si>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</si>
  <si>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</si>
  <si>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</si>
  <si>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</si>
  <si>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</si>
  <si>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</si>
  <si>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</si>
  <si>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</si>
  <si>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</si>
  <si>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</si>
  <si>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</si>
  <si>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</si>
  <si>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</si>
  <si>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</si>
  <si>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</si>
  <si>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</si>
  <si>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</si>
  <si>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</si>
  <si>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</si>
  <si>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</si>
  <si>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</si>
  <si>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</si>
  <si>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</si>
  <si>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</si>
  <si>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</si>
  <si>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</si>
  <si>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</si>
  <si>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</si>
  <si>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</si>
  <si>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</si>
  <si>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</si>
  <si>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</si>
  <si>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</si>
  <si>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</si>
  <si>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</si>
  <si>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</si>
  <si>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</si>
  <si>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</si>
  <si>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</si>
  <si>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</si>
  <si>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</si>
  <si>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</si>
  <si>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</si>
  <si>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</si>
  <si>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</si>
  <si>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</si>
  <si>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</si>
  <si>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</si>
  <si>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</si>
  <si>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</si>
  <si>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</si>
  <si>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</si>
  <si>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</si>
  <si>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</si>
  <si>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</si>
  <si>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</si>
  <si>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</si>
  <si>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</si>
  <si>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</si>
  <si>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</si>
  <si>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</si>
  <si>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</si>
  <si>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</si>
  <si>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</si>
  <si>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</si>
  <si>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</si>
  <si>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</si>
  <si>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</si>
  <si>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</si>
  <si>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</si>
  <si>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</si>
  <si>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</si>
  <si>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</si>
  <si>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</si>
  <si>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</si>
  <si>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</si>
  <si>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</si>
  <si>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</si>
  <si>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</si>
  <si>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</si>
  <si>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</si>
  <si>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</si>
  <si>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</si>
  <si>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</si>
  <si>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</si>
  <si>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</si>
  <si>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</si>
  <si>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</si>
  <si>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</si>
  <si>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</si>
  <si>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</si>
  <si>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</si>
  <si>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</si>
  <si>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</si>
  <si>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</si>
  <si>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</si>
  <si>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</si>
  <si>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</si>
  <si>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</si>
  <si>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</si>
  <si>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</si>
  <si>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</si>
  <si>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</si>
  <si>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</si>
  <si>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</si>
  <si>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</si>
  <si>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</si>
  <si>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</si>
  <si>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</si>
  <si>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</si>
  <si>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</si>
  <si>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</si>
  <si>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</si>
  <si>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</si>
  <si>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</si>
  <si>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</si>
  <si>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</si>
  <si>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</si>
  <si>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</si>
  <si>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</si>
  <si>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</si>
  <si>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</si>
  <si>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</si>
  <si>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</si>
  <si>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</si>
  <si>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</si>
  <si>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</si>
  <si>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</si>
  <si>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</si>
  <si>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</si>
  <si>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</si>
  <si>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</si>
  <si>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</si>
  <si>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</si>
  <si>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</si>
  <si>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</si>
  <si>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</si>
  <si>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</si>
  <si>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</si>
  <si>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</si>
  <si>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</si>
  <si>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</si>
  <si>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</si>
  <si>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</si>
  <si>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</si>
  <si>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</si>
  <si>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</si>
  <si>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</si>
  <si>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</si>
  <si>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</si>
  <si>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</si>
  <si>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</si>
  <si>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</si>
  <si>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</si>
  <si>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</si>
  <si>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</si>
  <si>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</si>
  <si>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</si>
  <si>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</si>
  <si>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</si>
  <si>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</si>
  <si>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</si>
  <si>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</si>
  <si>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</si>
  <si>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</si>
  <si>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</si>
  <si>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</si>
  <si>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</si>
  <si>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</si>
  <si>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</si>
  <si>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</si>
  <si>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</si>
  <si>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</si>
  <si>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</si>
  <si>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</si>
  <si>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</si>
  <si>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</si>
  <si>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</si>
  <si>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</si>
  <si>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</si>
  <si>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</si>
  <si>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</si>
  <si>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</si>
  <si>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</si>
  <si>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</si>
  <si>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</si>
  <si>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</si>
  <si>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</si>
  <si>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</si>
  <si>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</si>
  <si>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</si>
  <si>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</si>
  <si>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</si>
  <si>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</si>
  <si>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</si>
  <si>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</si>
  <si>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</si>
  <si>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</si>
  <si>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</si>
  <si>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</si>
  <si>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</si>
  <si>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</si>
  <si>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</si>
  <si>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</si>
  <si>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</si>
  <si>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</si>
  <si>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</si>
  <si>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</si>
  <si>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</si>
  <si>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</si>
  <si>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</si>
  <si>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</si>
  <si>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</si>
  <si>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</si>
  <si>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</si>
  <si>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</si>
  <si>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</si>
  <si>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</si>
  <si>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</si>
  <si>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</si>
  <si>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</si>
  <si>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</si>
  <si>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</si>
  <si>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</si>
  <si>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</si>
  <si>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</si>
  <si>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</si>
  <si>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</si>
  <si>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</si>
  <si>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</si>
  <si>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</si>
  <si>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</si>
  <si>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</si>
  <si>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</si>
  <si>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</si>
  <si>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</si>
  <si>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</si>
  <si>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</si>
  <si>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</si>
  <si>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</si>
  <si>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</si>
  <si>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</si>
  <si>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</si>
  <si>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</si>
  <si>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</si>
  <si>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</si>
  <si>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</si>
  <si>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</si>
  <si>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</si>
  <si>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</si>
  <si>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</si>
  <si>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</si>
  <si>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</si>
  <si>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</si>
  <si>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</si>
  <si>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</si>
  <si>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</si>
  <si>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</si>
  <si>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</si>
  <si>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</si>
  <si>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</si>
  <si>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</si>
  <si>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</si>
  <si>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</si>
  <si>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</si>
  <si>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</si>
  <si>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</si>
  <si>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</si>
  <si>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</si>
  <si>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</si>
  <si>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</si>
  <si>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</si>
  <si>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</si>
  <si>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</si>
  <si>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</si>
  <si>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</si>
  <si>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</si>
  <si>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</si>
  <si>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</si>
  <si>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</si>
  <si>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</si>
  <si>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</si>
  <si>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</si>
  <si>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</si>
  <si>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</si>
  <si>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</si>
  <si>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</si>
  <si>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</si>
  <si>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</si>
  <si>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</si>
  <si>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</si>
  <si>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</si>
  <si>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</si>
  <si>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</si>
  <si>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</si>
  <si>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</si>
  <si>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</si>
  <si>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</si>
  <si>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</si>
  <si>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</si>
  <si>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</si>
  <si>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</si>
  <si>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</si>
  <si>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</si>
  <si>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</si>
  <si>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</si>
  <si>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</si>
  <si>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</si>
  <si>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</si>
  <si>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</si>
  <si>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</si>
  <si>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</si>
  <si>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</si>
  <si>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</si>
  <si>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</si>
  <si>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</si>
  <si>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</si>
  <si>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</si>
  <si>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</si>
  <si>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</si>
  <si>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</si>
  <si>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</si>
  <si>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</si>
  <si>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</si>
  <si>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</si>
  <si>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</si>
  <si>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</si>
  <si>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</si>
  <si>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</si>
  <si>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</si>
  <si>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</si>
  <si>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</si>
  <si>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</si>
  <si>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</si>
  <si>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</si>
  <si>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</si>
  <si>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</si>
  <si>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</si>
  <si>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</si>
  <si>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</si>
  <si>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</si>
  <si>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</si>
  <si>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</si>
  <si>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</si>
  <si>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</si>
  <si>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</si>
  <si>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</si>
  <si>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</si>
  <si>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</si>
  <si>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</si>
  <si>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</si>
  <si>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</si>
  <si>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</si>
  <si>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</si>
  <si>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</si>
  <si>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</si>
  <si>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</si>
  <si>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</si>
  <si>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</si>
  <si>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</si>
  <si>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</si>
  <si>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</si>
  <si>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</si>
  <si>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</si>
  <si>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</si>
  <si>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</si>
  <si>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</si>
  <si>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</si>
  <si>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</si>
  <si>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</si>
  <si>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</si>
  <si>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</si>
  <si>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</si>
  <si>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</si>
  <si>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</si>
  <si>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</si>
  <si>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</si>
  <si>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</si>
  <si>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</si>
  <si>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</si>
  <si>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</si>
  <si>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</si>
  <si>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</si>
  <si>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</si>
  <si>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</si>
  <si>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</si>
  <si>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</si>
  <si>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</si>
  <si>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</si>
  <si>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</si>
  <si>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</si>
  <si>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</si>
  <si>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</si>
  <si>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</si>
  <si>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</si>
  <si>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</si>
  <si>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</si>
  <si>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</si>
  <si>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</si>
  <si>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</si>
  <si>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</si>
  <si>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</si>
  <si>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</si>
  <si>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</si>
  <si>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</si>
  <si>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</si>
  <si>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</si>
  <si>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</si>
  <si>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</si>
  <si>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</si>
  <si>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</si>
  <si>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</si>
  <si>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</si>
  <si>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</si>
  <si>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</si>
  <si>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</si>
  <si>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</si>
  <si>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</si>
  <si>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</si>
  <si>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</si>
  <si>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</si>
  <si>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</si>
  <si>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</si>
  <si>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</si>
  <si>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</si>
  <si>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</si>
  <si>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</si>
  <si>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</si>
  <si>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</si>
  <si>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</si>
  <si>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</si>
  <si>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</si>
  <si>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</si>
  <si>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</si>
  <si>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</si>
  <si>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</si>
  <si>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</si>
  <si>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</si>
  <si>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</si>
  <si>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</si>
  <si>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</si>
  <si>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</si>
  <si>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</si>
  <si>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</si>
  <si>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</si>
  <si>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</si>
  <si>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</si>
  <si>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</si>
  <si>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</si>
  <si>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</si>
  <si>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</si>
  <si>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</si>
  <si>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</si>
  <si>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</si>
  <si>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</si>
  <si>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</si>
  <si>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</si>
  <si>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</si>
  <si>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</si>
  <si>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</si>
  <si>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</si>
  <si>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</si>
  <si>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</si>
  <si>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</si>
  <si>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</si>
  <si>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</si>
  <si>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</si>
  <si>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</si>
  <si>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</si>
  <si>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</si>
  <si>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</si>
  <si>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</si>
  <si>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</si>
  <si>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</si>
  <si>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</si>
  <si>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</si>
  <si>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</si>
  <si>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</si>
  <si>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</si>
  <si>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</si>
  <si>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</si>
  <si>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</si>
  <si>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</si>
  <si>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</si>
  <si>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</si>
  <si>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</si>
  <si>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</si>
  <si>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</si>
  <si>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</si>
  <si>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</si>
  <si>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</si>
  <si>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</si>
  <si>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</si>
  <si>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</si>
  <si>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</si>
  <si>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</si>
  <si>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</si>
  <si>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</si>
  <si>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</si>
  <si>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</si>
  <si>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</si>
  <si>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</si>
  <si>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</si>
  <si>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</si>
  <si>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</si>
  <si>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</si>
  <si>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</si>
  <si>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</si>
  <si>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</si>
  <si>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</si>
  <si>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</si>
  <si>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</si>
  <si>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</si>
  <si>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</si>
  <si>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</si>
  <si>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</si>
  <si>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</si>
  <si>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</si>
  <si>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</si>
  <si>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</si>
  <si>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</si>
  <si>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</si>
  <si>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</si>
  <si>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</si>
  <si>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</si>
  <si>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</si>
  <si>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</si>
  <si>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</si>
  <si>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</si>
  <si>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</si>
  <si>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</si>
  <si>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</si>
  <si>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</si>
  <si>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</si>
  <si>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</si>
  <si>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</si>
  <si>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</si>
  <si>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</si>
  <si>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</si>
  <si>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</si>
  <si>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</si>
  <si>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</si>
  <si>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</si>
  <si>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</si>
  <si>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</si>
  <si>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</si>
  <si>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</si>
  <si>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</si>
  <si>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</si>
  <si>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</si>
  <si>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</si>
  <si>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</si>
  <si>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</si>
  <si>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</si>
  <si>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</si>
  <si>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</si>
  <si>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</si>
  <si>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</si>
  <si>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</si>
  <si>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</si>
  <si>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</si>
  <si>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</si>
  <si>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</si>
  <si>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</si>
  <si>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</si>
  <si>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</si>
  <si>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</si>
  <si>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</si>
  <si>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</si>
  <si>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</si>
  <si>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</si>
  <si>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</si>
  <si>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</si>
  <si>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</si>
  <si>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</si>
  <si>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</si>
  <si>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</si>
  <si>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</si>
  <si>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</si>
  <si>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</si>
  <si>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</si>
  <si>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</si>
  <si>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</si>
  <si>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</si>
  <si>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</si>
  <si>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</si>
  <si>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</si>
  <si>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</si>
  <si>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</si>
  <si>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</si>
  <si>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</si>
  <si>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</si>
  <si>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</si>
  <si>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</si>
  <si>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</si>
  <si>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</si>
  <si>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</si>
  <si>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</si>
  <si>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</si>
  <si>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</si>
  <si>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</si>
  <si>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</si>
  <si>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</si>
  <si>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</si>
  <si>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</si>
  <si>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</si>
  <si>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</si>
  <si>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</si>
  <si>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</si>
  <si>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</si>
  <si>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</si>
  <si>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</si>
  <si>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</si>
  <si>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</si>
  <si>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</si>
  <si>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</si>
  <si>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</si>
  <si>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</si>
  <si>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</si>
  <si>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</si>
  <si>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</si>
  <si>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</si>
  <si>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</si>
  <si>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</si>
  <si>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</si>
  <si>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</si>
  <si>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</si>
  <si>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</si>
  <si>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</si>
  <si>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</si>
  <si>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</si>
  <si>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</si>
  <si>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</si>
  <si>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</si>
  <si>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</si>
  <si>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</si>
  <si>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</si>
  <si>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</si>
  <si>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</si>
  <si>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</si>
  <si>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</si>
  <si>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</si>
  <si>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</si>
  <si>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</si>
  <si>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</si>
  <si>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</si>
  <si>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</si>
  <si>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</si>
  <si>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</si>
  <si>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</si>
  <si>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</si>
  <si>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</si>
  <si>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</si>
  <si>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</si>
  <si>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</si>
  <si>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</si>
  <si>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</si>
  <si>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</si>
  <si>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</si>
  <si>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</si>
  <si>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</si>
  <si>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</si>
  <si>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</si>
  <si>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</si>
  <si>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</si>
  <si>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</si>
  <si>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</si>
  <si>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</si>
  <si>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</si>
  <si>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</si>
  <si>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</si>
  <si>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</si>
  <si>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</si>
  <si>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</si>
  <si>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</si>
  <si>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</si>
  <si>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</si>
  <si>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</si>
  <si>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</si>
  <si>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</si>
  <si>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</si>
  <si>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</si>
  <si>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</si>
  <si>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</si>
  <si>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</si>
  <si>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</si>
  <si>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</si>
  <si>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</si>
  <si>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</si>
  <si>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</si>
  <si>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</si>
  <si>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</si>
  <si>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</si>
  <si>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</si>
  <si>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</si>
  <si>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</si>
  <si>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</si>
  <si>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</si>
  <si>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</si>
  <si>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</si>
  <si>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</si>
  <si>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</si>
  <si>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</si>
  <si>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</si>
  <si>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</si>
  <si>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</si>
  <si>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</si>
  <si>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</si>
  <si>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</si>
  <si>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</si>
  <si>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</si>
  <si>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</si>
  <si>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</si>
  <si>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</si>
  <si>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</si>
  <si>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</si>
  <si>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</si>
  <si>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</si>
  <si>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</si>
  <si>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</si>
  <si>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</si>
  <si>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</si>
  <si>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</si>
  <si>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</si>
  <si>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</si>
  <si>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</si>
  <si>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</si>
  <si>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</si>
  <si>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</si>
  <si>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</si>
  <si>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</si>
  <si>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</si>
  <si>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</si>
  <si>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</si>
  <si>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</si>
  <si>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</si>
  <si>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</si>
  <si>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</si>
  <si>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</si>
  <si>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</si>
  <si>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</si>
  <si>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</si>
  <si>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</si>
  <si>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</si>
  <si>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</si>
  <si>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</si>
  <si>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</si>
  <si>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</si>
  <si>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</si>
  <si>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</si>
  <si>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</si>
  <si>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</si>
  <si>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</si>
  <si>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</si>
  <si>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</si>
  <si>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</si>
  <si>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</si>
  <si>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</si>
  <si>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</si>
  <si>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</si>
  <si>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</si>
  <si>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</si>
  <si>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</si>
  <si>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</si>
  <si>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</si>
  <si>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</si>
  <si>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</si>
  <si>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</si>
  <si>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</si>
  <si>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</si>
  <si>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</si>
  <si>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</si>
  <si>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</si>
  <si>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</si>
  <si>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</si>
  <si>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</si>
  <si>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</si>
  <si>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</si>
  <si>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</si>
  <si>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</si>
  <si>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</si>
  <si>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</si>
  <si>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</si>
  <si>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</si>
  <si>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</si>
  <si>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</si>
  <si>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</si>
  <si>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</si>
  <si>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</si>
  <si>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</si>
  <si>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</si>
  <si>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</si>
  <si>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</si>
  <si>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</si>
  <si>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</si>
  <si>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</si>
  <si>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</si>
  <si>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</si>
  <si>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</si>
  <si>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</si>
  <si>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</si>
  <si>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</si>
  <si>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</si>
  <si>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</si>
  <si>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</si>
  <si>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</si>
  <si>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</si>
  <si>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</si>
  <si>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</si>
  <si>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</si>
  <si>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</si>
  <si>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</si>
  <si>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</si>
  <si>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</si>
  <si>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</si>
  <si>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</si>
  <si>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</si>
  <si>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</si>
  <si>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</si>
  <si>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</si>
  <si>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</si>
  <si>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</si>
  <si>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</si>
  <si>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</si>
  <si>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</si>
  <si>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</si>
  <si>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</si>
  <si>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</si>
  <si>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</si>
  <si>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</si>
  <si>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</si>
  <si>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</si>
  <si>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</si>
  <si>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</si>
  <si>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</si>
  <si>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</si>
  <si>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</si>
  <si>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</si>
  <si>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</si>
  <si>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</si>
  <si>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</si>
  <si>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</si>
  <si>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</si>
  <si>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</si>
  <si>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</si>
  <si>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</si>
  <si>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</si>
  <si>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</si>
  <si>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</si>
  <si>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</si>
  <si>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</si>
  <si>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</si>
  <si>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</si>
  <si>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</si>
  <si>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</si>
  <si>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</si>
  <si>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</si>
  <si>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</si>
  <si>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</si>
  <si>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</si>
  <si>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</si>
  <si>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</si>
  <si>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</si>
  <si>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</si>
  <si>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</si>
  <si>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</si>
  <si>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</si>
  <si>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</si>
  <si>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</si>
  <si>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</si>
  <si>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</si>
  <si>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</si>
  <si>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</si>
  <si>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</si>
  <si>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</si>
  <si>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</si>
  <si>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</si>
  <si>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</si>
  <si>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</si>
  <si>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</si>
  <si>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</si>
  <si>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</si>
  <si>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</si>
  <si>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</si>
  <si>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</si>
  <si>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</si>
  <si>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</si>
  <si>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</si>
  <si>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</si>
  <si>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</si>
  <si>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</si>
  <si>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</si>
  <si>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</si>
  <si>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</si>
  <si>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</si>
  <si>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</si>
  <si>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</si>
  <si>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</si>
  <si>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</si>
  <si>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</si>
  <si>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</si>
  <si>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</si>
  <si>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</si>
  <si>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</si>
  <si>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</si>
  <si>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</si>
  <si>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</si>
  <si>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</si>
  <si>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</si>
  <si>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</si>
  <si>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</si>
  <si>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</si>
  <si>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</si>
  <si>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</si>
  <si>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</si>
  <si>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</si>
  <si>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</si>
  <si>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</si>
  <si>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</si>
  <si>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</si>
  <si>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</si>
  <si>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</si>
  <si>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</si>
  <si>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</si>
  <si>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</si>
  <si>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</si>
  <si>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</si>
  <si>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</si>
  <si>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</si>
  <si>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</si>
  <si>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</si>
  <si>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</si>
  <si>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</si>
  <si>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</si>
  <si>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</si>
  <si>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</si>
  <si>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</si>
  <si>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</si>
  <si>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</si>
  <si>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</si>
  <si>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</si>
  <si>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</si>
  <si>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</si>
  <si>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</si>
  <si>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</si>
  <si>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</si>
  <si>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</si>
  <si>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</si>
  <si>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</si>
  <si>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</si>
  <si>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</si>
  <si>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</si>
  <si>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</si>
  <si>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</si>
  <si>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</si>
  <si>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</si>
  <si>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</si>
  <si>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</si>
  <si>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</si>
  <si>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</si>
  <si>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</si>
  <si>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</si>
  <si>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</si>
  <si>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</si>
  <si>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</si>
  <si>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</si>
  <si>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</si>
  <si>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</si>
  <si>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</si>
  <si>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</si>
  <si>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</si>
  <si>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</si>
  <si>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</si>
  <si>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</si>
  <si>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</si>
  <si>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</si>
  <si>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</si>
  <si>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</si>
  <si>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</si>
  <si>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</si>
  <si>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</si>
  <si>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</si>
  <si>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</si>
  <si>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</si>
  <si>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</si>
  <si>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</si>
  <si>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</si>
  <si>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</si>
  <si>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</si>
  <si>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</si>
  <si>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</si>
  <si>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</si>
  <si>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</si>
  <si>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</si>
  <si>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</si>
  <si>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</si>
  <si>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</si>
  <si>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</si>
  <si>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</si>
  <si>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</si>
  <si>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</si>
  <si>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</si>
  <si>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</si>
  <si>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</si>
  <si>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</si>
  <si>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</si>
  <si>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</si>
  <si>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</si>
  <si>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</si>
  <si>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</si>
  <si>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</si>
  <si>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</si>
  <si>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</si>
  <si>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</si>
  <si>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</si>
  <si>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</si>
  <si>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</si>
  <si>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</si>
  <si>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</si>
  <si>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</si>
  <si>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</si>
  <si>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</si>
  <si>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</si>
  <si>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</si>
  <si>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</si>
  <si>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</si>
  <si>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</si>
  <si>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</si>
  <si>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</si>
  <si>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</si>
  <si>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</si>
  <si>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</si>
  <si>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</si>
  <si>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</si>
  <si>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</si>
  <si>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</si>
  <si>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</si>
  <si>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</si>
  <si>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</si>
  <si>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</si>
  <si>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</si>
  <si>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</si>
  <si>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</si>
  <si>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</si>
  <si>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</si>
  <si>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</si>
  <si>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</si>
  <si>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</si>
  <si>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</si>
  <si>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</si>
  <si>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</si>
  <si>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</si>
  <si>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</si>
  <si>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</si>
  <si>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</si>
  <si>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</si>
  <si>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</si>
  <si>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</si>
  <si>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</si>
  <si>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</si>
  <si>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</si>
  <si>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</si>
  <si>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</si>
  <si>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</si>
  <si>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</si>
  <si>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</si>
  <si>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</si>
  <si>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</si>
  <si>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</si>
  <si>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</si>
  <si>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</si>
  <si>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</si>
  <si>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</si>
  <si>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</si>
  <si>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</si>
  <si>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</si>
  <si>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</si>
  <si>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</si>
  <si>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</si>
  <si>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</si>
  <si>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</si>
  <si>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</si>
  <si>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</si>
  <si>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</si>
  <si>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</si>
  <si>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</si>
  <si>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</si>
  <si>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</si>
  <si>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</si>
  <si>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</si>
  <si>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</si>
  <si>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</si>
  <si>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</si>
  <si>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</si>
  <si>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</si>
  <si>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</si>
  <si>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</si>
  <si>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</si>
  <si>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</si>
  <si>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</si>
  <si>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</si>
  <si>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</si>
  <si>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</si>
  <si>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</si>
  <si>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</si>
  <si>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</si>
  <si>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</si>
  <si>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</si>
  <si>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</si>
  <si>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</si>
  <si>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</si>
  <si>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</si>
  <si>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</si>
  <si>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</si>
  <si>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</si>
  <si>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</si>
  <si>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</si>
  <si>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</si>
  <si>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</si>
  <si>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</si>
  <si>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</si>
  <si>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</si>
  <si>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</si>
  <si>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</si>
  <si>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</si>
  <si>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</si>
  <si>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</si>
  <si>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</si>
  <si>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</si>
  <si>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</si>
  <si>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</si>
  <si>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</si>
  <si>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</si>
  <si>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</si>
  <si>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</si>
  <si>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</si>
  <si>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</si>
  <si>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</si>
  <si>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</si>
  <si>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</si>
  <si>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</si>
  <si>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</si>
  <si>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</si>
  <si>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</si>
  <si>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</si>
  <si>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</si>
  <si>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</si>
  <si>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</si>
  <si>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</si>
  <si>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</si>
  <si>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</si>
  <si>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</si>
  <si>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</si>
  <si>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</si>
  <si>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</si>
  <si>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</si>
  <si>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</si>
  <si>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</si>
  <si>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</si>
  <si>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</si>
  <si>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</si>
  <si>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</si>
  <si>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</si>
  <si>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</si>
  <si>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</si>
  <si>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</si>
  <si>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</si>
  <si>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</si>
  <si>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</si>
  <si>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</si>
  <si>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</si>
  <si>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</si>
  <si>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</si>
  <si>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</si>
  <si>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</si>
  <si>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</si>
  <si>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</si>
  <si>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</si>
  <si>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</si>
  <si>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</si>
  <si>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</si>
  <si>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</si>
  <si>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</si>
  <si>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</si>
  <si>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</si>
  <si>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</si>
  <si>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</si>
  <si>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</si>
  <si>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</si>
  <si>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</si>
  <si>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</si>
  <si>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</si>
  <si>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</si>
  <si>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</si>
  <si>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</si>
  <si>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</si>
  <si>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</si>
  <si>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</si>
  <si>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</si>
  <si>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</si>
  <si>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</si>
  <si>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</si>
  <si>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</si>
  <si>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</si>
  <si>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</si>
  <si>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</si>
  <si>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</si>
  <si>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</si>
  <si>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</si>
  <si>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</si>
  <si>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</si>
  <si>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</si>
  <si>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</si>
  <si>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</si>
  <si>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</si>
  <si>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</si>
  <si>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</si>
  <si>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</si>
  <si>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</si>
  <si>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</si>
  <si>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</si>
  <si>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</si>
  <si>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</si>
  <si>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</si>
  <si>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</si>
  <si>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</si>
  <si>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</si>
  <si>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</si>
  <si>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</si>
  <si>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</si>
  <si>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</si>
  <si>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</si>
  <si>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</si>
  <si>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</si>
  <si>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</si>
  <si>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</si>
  <si>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</si>
  <si>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</si>
  <si>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</si>
  <si>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</si>
  <si>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</si>
  <si>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</si>
  <si>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</si>
  <si>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</si>
  <si>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</si>
  <si>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</si>
  <si>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</si>
  <si>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</si>
  <si>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</si>
  <si>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</si>
  <si>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</si>
  <si>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</si>
  <si>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</si>
  <si>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</si>
  <si>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</si>
  <si>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</si>
  <si>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</si>
  <si>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</si>
  <si>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</si>
  <si>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</si>
  <si>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</si>
  <si>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</si>
  <si>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</si>
  <si>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</si>
  <si>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</si>
  <si>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</si>
  <si>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</si>
  <si>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</si>
  <si>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</si>
  <si>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</si>
  <si>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</si>
  <si>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</si>
  <si>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</si>
  <si>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</si>
  <si>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</si>
  <si>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</si>
  <si>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</si>
  <si>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</si>
  <si>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</si>
  <si>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</si>
  <si>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</si>
  <si>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</si>
  <si>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</si>
  <si>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</si>
  <si>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</si>
  <si>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</si>
  <si>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</si>
  <si>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</si>
  <si>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</si>
  <si>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</si>
  <si>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</si>
  <si>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</si>
  <si>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</si>
  <si>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</si>
  <si>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</si>
  <si>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</si>
  <si>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</si>
  <si>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</si>
  <si>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</si>
  <si>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</si>
  <si>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</si>
  <si>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</si>
  <si>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</si>
  <si>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</si>
  <si>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</si>
  <si>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</si>
  <si>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</si>
  <si>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</si>
  <si>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</si>
  <si>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</si>
  <si>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</si>
  <si>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</si>
  <si>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</si>
  <si>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</si>
  <si>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</si>
  <si>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</si>
  <si>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</si>
  <si>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</si>
  <si>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</si>
  <si>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</si>
  <si>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</si>
  <si>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</si>
  <si>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</si>
  <si>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</si>
  <si>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</si>
  <si>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</si>
  <si>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</si>
  <si>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</si>
  <si>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</si>
  <si>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</si>
  <si>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</si>
  <si>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</si>
  <si>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</si>
  <si>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</si>
  <si>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</si>
  <si>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</si>
  <si>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</si>
  <si>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</si>
  <si>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</si>
  <si>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</si>
  <si>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</si>
  <si>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</si>
  <si>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</si>
  <si>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</si>
  <si>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</si>
  <si>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</si>
  <si>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</si>
  <si>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</si>
  <si>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</si>
  <si>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</si>
  <si>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</si>
  <si>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</si>
  <si>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</si>
  <si>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</si>
  <si>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</si>
  <si>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</si>
  <si>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</si>
  <si>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</si>
  <si>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</si>
  <si>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</si>
  <si>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</si>
  <si>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</si>
  <si>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</si>
  <si>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</si>
  <si>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</si>
  <si>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</si>
  <si>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</si>
  <si>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</si>
  <si>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</si>
  <si>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</si>
  <si>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</si>
  <si>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</si>
  <si>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</si>
  <si>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</si>
  <si>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</si>
  <si>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</si>
  <si>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</si>
  <si>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</si>
  <si>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</si>
  <si>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</si>
  <si>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</si>
  <si>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</si>
  <si>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</si>
  <si>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</si>
  <si>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</si>
  <si>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</si>
  <si>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</si>
  <si>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</si>
  <si>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</si>
  <si>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</si>
  <si>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</si>
  <si>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</si>
  <si>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</si>
  <si>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</si>
  <si>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</si>
  <si>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</si>
  <si>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</si>
  <si>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</si>
  <si>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</si>
  <si>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</si>
  <si>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</si>
  <si>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</si>
  <si>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</si>
  <si>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</si>
  <si>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</si>
  <si>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</si>
  <si>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</si>
  <si>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</si>
  <si>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</si>
  <si>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</si>
  <si>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</si>
  <si>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</si>
  <si>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</si>
  <si>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</si>
  <si>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</si>
  <si>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</si>
  <si>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</si>
  <si>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</si>
  <si>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</si>
  <si>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</si>
  <si>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</si>
  <si>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</si>
  <si>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</si>
  <si>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</si>
  <si>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</si>
  <si>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</si>
  <si>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</si>
  <si>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</si>
  <si>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</si>
  <si>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</si>
  <si>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</si>
  <si>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</si>
  <si>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</si>
  <si>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</si>
  <si>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</si>
  <si>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</si>
  <si>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</si>
  <si>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</si>
  <si>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</si>
  <si>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</si>
  <si>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</si>
  <si>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</si>
  <si>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</si>
  <si>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</si>
  <si>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</si>
  <si>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</si>
  <si>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</si>
  <si>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</si>
  <si>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</si>
  <si>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</si>
  <si>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</si>
  <si>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</si>
  <si>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</si>
  <si>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</si>
  <si>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</si>
  <si>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</si>
  <si>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</si>
  <si>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</si>
  <si>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</si>
  <si>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</si>
  <si>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</si>
  <si>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</si>
  <si>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</si>
  <si>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</si>
  <si>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</si>
  <si>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</si>
  <si>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</si>
  <si>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</si>
  <si>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</si>
  <si>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</si>
  <si>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</si>
  <si>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</si>
  <si>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</si>
  <si>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</si>
  <si>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</si>
  <si>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</si>
  <si>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</si>
  <si>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</si>
  <si>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</si>
  <si>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</si>
  <si>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</si>
  <si>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</si>
  <si>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</si>
  <si>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</si>
  <si>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</si>
  <si>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</si>
  <si>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</si>
  <si>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</si>
  <si>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</si>
  <si>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</si>
  <si>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</si>
  <si>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</si>
  <si>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</si>
  <si>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</si>
  <si>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</si>
  <si>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</si>
  <si>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</si>
  <si>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</si>
  <si>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</si>
  <si>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</si>
  <si>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</si>
  <si>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</si>
  <si>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</si>
  <si>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</si>
  <si>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</si>
  <si>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</si>
  <si>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</si>
  <si>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</si>
  <si>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</si>
  <si>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</si>
  <si>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</si>
  <si>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</si>
  <si>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</si>
  <si>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</si>
  <si>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</si>
  <si>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</si>
  <si>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</si>
  <si>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</si>
  <si>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</si>
  <si>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</si>
  <si>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</si>
  <si>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</si>
  <si>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</si>
  <si>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</si>
  <si>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</si>
  <si>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</si>
  <si>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</si>
  <si>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</si>
  <si>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</si>
  <si>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</si>
  <si>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</si>
  <si>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</si>
  <si>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</si>
  <si>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</si>
  <si>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</si>
  <si>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</si>
  <si>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</si>
  <si>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</si>
  <si>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</si>
  <si>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</si>
  <si>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</si>
  <si>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</si>
  <si>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</si>
  <si>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</si>
  <si>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</si>
  <si>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</si>
  <si>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</si>
  <si>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</si>
  <si>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</si>
  <si>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</si>
  <si>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</si>
  <si>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</si>
  <si>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</si>
  <si>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</si>
  <si>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</si>
  <si>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</si>
  <si>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</si>
  <si>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</si>
  <si>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</si>
  <si>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</si>
  <si>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</si>
  <si>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</si>
  <si>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</si>
  <si>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</si>
  <si>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</si>
  <si>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</si>
  <si>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</si>
  <si>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</si>
  <si>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</si>
  <si>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</si>
  <si>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</si>
  <si>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</si>
  <si>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</si>
  <si>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</si>
  <si>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</si>
  <si>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</si>
  <si>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</si>
  <si>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</si>
  <si>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</si>
  <si>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</si>
  <si>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</si>
  <si>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</si>
  <si>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</si>
  <si>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</si>
  <si>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</si>
  <si>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</si>
  <si>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</si>
  <si>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</si>
  <si>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</si>
  <si>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</si>
  <si>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</si>
  <si>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</si>
  <si>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</si>
  <si>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</si>
  <si>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</si>
  <si>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</si>
  <si>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</si>
  <si>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</si>
  <si>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</si>
  <si>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</si>
  <si>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</si>
  <si>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</si>
  <si>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</si>
  <si>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</si>
  <si>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</si>
  <si>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</si>
  <si>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</si>
  <si>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</si>
  <si>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</si>
  <si>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</si>
  <si>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</si>
  <si>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</si>
  <si>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</si>
  <si>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</si>
  <si>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</si>
  <si>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</si>
  <si>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</si>
  <si>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</si>
  <si>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</si>
  <si>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</si>
  <si>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</si>
  <si>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</si>
  <si>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</si>
  <si>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</si>
  <si>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</si>
  <si>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</si>
  <si>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</si>
  <si>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</si>
  <si>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</si>
  <si>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</si>
  <si>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</si>
  <si>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</si>
  <si>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</si>
  <si>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</si>
  <si>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</si>
  <si>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</si>
  <si>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</si>
  <si>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</si>
  <si>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</si>
  <si>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</si>
  <si>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</si>
  <si>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</si>
  <si>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</si>
  <si>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</si>
  <si>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</si>
  <si>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</si>
  <si>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</si>
  <si>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</si>
  <si>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</si>
  <si>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</si>
  <si>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</si>
  <si>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</si>
  <si>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</si>
  <si>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</si>
  <si>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</si>
  <si>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</si>
  <si>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</si>
  <si>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</si>
  <si>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</si>
  <si>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</si>
  <si>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</si>
  <si>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</si>
  <si>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</si>
  <si>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</si>
  <si>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</si>
  <si>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</si>
  <si>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</si>
  <si>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</si>
  <si>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</si>
  <si>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</si>
  <si>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</si>
  <si>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</si>
  <si>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</si>
  <si>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</si>
  <si>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</si>
  <si>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</si>
  <si>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</si>
  <si>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</si>
  <si>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</si>
  <si>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</si>
  <si>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</si>
  <si>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</si>
  <si>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</si>
  <si>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</si>
  <si>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</si>
  <si>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</si>
  <si>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</si>
  <si>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</si>
  <si>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</si>
  <si>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</si>
  <si>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</si>
  <si>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</si>
  <si>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</si>
  <si>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</si>
  <si>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</si>
  <si>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</si>
  <si>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</si>
  <si>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</si>
  <si>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</si>
  <si>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</si>
  <si>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</si>
  <si>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</si>
  <si>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</si>
  <si>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</si>
  <si>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</si>
  <si>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</si>
  <si>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</si>
  <si>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</si>
  <si>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</si>
  <si>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</si>
  <si>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</si>
  <si>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</si>
  <si>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</si>
  <si>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</si>
  <si>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</si>
  <si>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</si>
  <si>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</si>
  <si>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</si>
  <si>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</si>
  <si>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</si>
  <si>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</si>
  <si>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</si>
  <si>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</si>
  <si>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</si>
  <si>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</si>
  <si>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</si>
  <si>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</si>
  <si>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</si>
  <si>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</si>
  <si>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</si>
  <si>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</si>
  <si>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</si>
  <si>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</si>
  <si>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</si>
  <si>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</si>
  <si>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</si>
  <si>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</si>
  <si>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</si>
  <si>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</si>
  <si>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</si>
  <si>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</si>
  <si>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</si>
  <si>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</si>
  <si>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</si>
  <si>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</si>
  <si>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</si>
  <si>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</si>
  <si>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</si>
  <si>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</si>
  <si>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</si>
  <si>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</si>
  <si>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</si>
  <si>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</si>
  <si>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</si>
  <si>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</si>
  <si>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</si>
  <si>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</si>
  <si>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</si>
  <si>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</si>
  <si>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</si>
  <si>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</si>
  <si>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</si>
  <si>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</si>
  <si>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</si>
  <si>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</si>
  <si>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</si>
  <si>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</si>
  <si>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</si>
  <si>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</si>
  <si>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</si>
  <si>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</si>
  <si>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</si>
  <si>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</si>
  <si>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</si>
  <si>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</si>
  <si>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</si>
  <si>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</si>
  <si>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</si>
  <si>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</si>
  <si>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</si>
  <si>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</si>
  <si>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</si>
  <si>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</si>
  <si>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</si>
  <si>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</si>
  <si>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</si>
  <si>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</si>
  <si>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</si>
  <si>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</si>
  <si>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</si>
  <si>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</si>
  <si>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</si>
  <si>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</si>
  <si>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</si>
  <si>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</si>
  <si>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</si>
  <si>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</si>
  <si>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</si>
  <si>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</si>
  <si>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</si>
  <si>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</si>
  <si>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</si>
  <si>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</si>
  <si>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</si>
  <si>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</si>
  <si>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</si>
  <si>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</si>
  <si>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</si>
  <si>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</si>
  <si>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</si>
  <si>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</si>
  <si>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</si>
  <si>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</si>
  <si>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</si>
  <si>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</si>
  <si>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</si>
  <si>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</si>
  <si>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</si>
  <si>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</si>
  <si>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</si>
  <si>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</si>
  <si>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</si>
  <si>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</si>
  <si>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</si>
  <si>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</si>
  <si>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</si>
  <si>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</si>
  <si>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</si>
  <si>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</si>
  <si>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</si>
  <si>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</si>
  <si>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</si>
  <si>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</si>
  <si>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</si>
  <si>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</si>
  <si>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</si>
  <si>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</si>
  <si>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</si>
  <si>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</si>
  <si>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</si>
  <si>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</si>
  <si>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</si>
  <si>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</si>
  <si>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</si>
  <si>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</si>
  <si>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</si>
  <si>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</si>
  <si>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</si>
  <si>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</si>
  <si>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</si>
  <si>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</si>
  <si>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</si>
  <si>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</si>
  <si>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</si>
  <si>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</si>
  <si>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</si>
  <si>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</si>
  <si>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</si>
  <si>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</si>
  <si>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</si>
  <si>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</si>
  <si>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</si>
  <si>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</si>
  <si>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</si>
  <si>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</si>
  <si>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</si>
  <si>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</si>
  <si>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</si>
  <si>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</si>
  <si>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</si>
  <si>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</si>
  <si>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</si>
  <si>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</si>
  <si>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</si>
  <si>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</si>
  <si>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</si>
  <si>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</si>
  <si>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</si>
  <si>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</si>
  <si>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</si>
  <si>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</si>
  <si>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</si>
  <si>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</si>
  <si>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</si>
  <si>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</si>
  <si>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</si>
  <si>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</si>
  <si>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</si>
  <si>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</si>
  <si>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</si>
  <si>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</si>
  <si>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</si>
  <si>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</si>
  <si>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</si>
  <si>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</si>
  <si>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</si>
  <si>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</si>
  <si>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</si>
  <si>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</si>
  <si>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</si>
  <si>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</si>
  <si>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</si>
  <si>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</si>
  <si>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</si>
  <si>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</si>
  <si>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</si>
  <si>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</si>
  <si>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</si>
  <si>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</si>
  <si>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</si>
  <si>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</si>
  <si>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</si>
  <si>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</si>
  <si>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</si>
  <si>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</si>
  <si>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</si>
  <si>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</si>
  <si>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</si>
  <si>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</si>
  <si>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</si>
  <si>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</si>
  <si>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</si>
  <si>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</si>
  <si>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</si>
  <si>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</si>
  <si>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</si>
  <si>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</si>
  <si>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</si>
  <si>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</si>
  <si>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</si>
  <si>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</si>
  <si>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</si>
  <si>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</si>
  <si>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</si>
  <si>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</si>
  <si>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</si>
  <si>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</si>
  <si>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</si>
  <si>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</si>
  <si>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</si>
  <si>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</si>
  <si>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</si>
  <si>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</si>
  <si>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</si>
  <si>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</si>
  <si>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</si>
  <si>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</si>
  <si>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</si>
  <si>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</si>
  <si>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</si>
  <si>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</si>
  <si>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</si>
  <si>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</si>
  <si>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</si>
  <si>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</si>
  <si>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</si>
  <si>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</si>
  <si>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</si>
  <si>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</si>
  <si>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</si>
  <si>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</si>
  <si>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</si>
  <si>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</si>
  <si>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</si>
  <si>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</si>
  <si>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</si>
  <si>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</si>
  <si>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</si>
  <si>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</si>
  <si>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</si>
  <si>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</si>
  <si>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</si>
  <si>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</si>
  <si>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</si>
  <si>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</si>
  <si>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</si>
  <si>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</si>
  <si>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</si>
  <si>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</si>
  <si>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</si>
  <si>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</si>
  <si>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</si>
  <si>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</si>
  <si>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</si>
  <si>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</si>
  <si>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</si>
  <si>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</si>
  <si>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</si>
  <si>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</si>
  <si>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</si>
  <si>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</si>
  <si>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</si>
  <si>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</si>
  <si>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</si>
  <si>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</si>
  <si>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</si>
  <si>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</si>
  <si>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</si>
  <si>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</si>
  <si>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</si>
  <si>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</si>
  <si>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</si>
  <si>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</si>
  <si>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</si>
  <si>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</si>
  <si>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</si>
  <si>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</si>
  <si>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</si>
  <si>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</si>
  <si>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</si>
  <si>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</si>
  <si>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</si>
  <si>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</si>
  <si>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</si>
  <si>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</si>
  <si>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</si>
  <si>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</si>
  <si>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</si>
  <si>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</si>
  <si>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</si>
  <si>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</si>
  <si>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</si>
  <si>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</si>
  <si>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</si>
  <si>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</si>
  <si>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</si>
  <si>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</si>
  <si>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</si>
  <si>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</si>
  <si>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</si>
  <si>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</si>
  <si>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</si>
  <si>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</si>
  <si>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</si>
  <si>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</si>
  <si>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</si>
  <si>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</si>
  <si>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</si>
  <si>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</si>
  <si>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</si>
  <si>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</si>
  <si>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</si>
  <si>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</si>
  <si>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</si>
  <si>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</si>
  <si>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</si>
  <si>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</si>
  <si>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</si>
  <si>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</si>
  <si>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</si>
  <si>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</si>
  <si>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</si>
  <si>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</si>
  <si>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</si>
  <si>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</si>
  <si>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</si>
  <si>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</si>
  <si>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</si>
  <si>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</si>
  <si>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</si>
  <si>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</si>
  <si>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</si>
  <si>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</si>
  <si>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</si>
  <si>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</si>
  <si>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</si>
  <si>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</si>
  <si>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</si>
  <si>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</si>
  <si>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</si>
  <si>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</si>
  <si>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</si>
  <si>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</si>
  <si>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</si>
  <si>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</si>
  <si>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</si>
  <si>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</si>
  <si>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</si>
  <si>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</si>
  <si>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</si>
  <si>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</si>
  <si>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</si>
  <si>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</si>
  <si>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</si>
  <si>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</si>
  <si>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</si>
  <si>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</si>
  <si>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</si>
  <si>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</si>
  <si>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</si>
  <si>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</si>
  <si>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</si>
  <si>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</si>
  <si>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</si>
  <si>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</si>
  <si>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</si>
  <si>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</si>
  <si>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</si>
  <si>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</si>
  <si>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</si>
  <si>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</si>
  <si>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</si>
  <si>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</si>
  <si>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</si>
  <si>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</si>
  <si>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</si>
  <si>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</si>
  <si>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</si>
  <si>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</si>
  <si>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</si>
  <si>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</si>
  <si>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</si>
  <si>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</si>
  <si>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</si>
  <si>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</si>
  <si>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</si>
  <si>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</si>
  <si>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</si>
  <si>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</si>
  <si>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</si>
  <si>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</si>
  <si>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</si>
  <si>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</si>
  <si>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</si>
  <si>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</si>
  <si>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</si>
  <si>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</si>
  <si>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</si>
  <si>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</si>
  <si>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</si>
  <si>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</si>
  <si>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</si>
  <si>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</si>
  <si>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</si>
  <si>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</si>
  <si>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</si>
  <si>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</si>
  <si>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</si>
  <si>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</si>
  <si>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</si>
  <si>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</si>
  <si>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</si>
  <si>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</si>
  <si>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</si>
  <si>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</si>
  <si>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</si>
  <si>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</si>
  <si>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</si>
  <si>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</si>
  <si>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</si>
  <si>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</si>
  <si>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</si>
  <si>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</si>
  <si>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</si>
  <si>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</si>
  <si>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</si>
  <si>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</si>
  <si>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</si>
  <si>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</si>
  <si>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</si>
  <si>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</si>
  <si>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</si>
  <si>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</si>
  <si>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</si>
  <si>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</si>
  <si>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</si>
  <si>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</si>
  <si>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</si>
  <si>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</si>
  <si>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</si>
  <si>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</si>
  <si>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</si>
  <si>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</si>
  <si>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</si>
  <si>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</si>
  <si>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</si>
  <si>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</si>
  <si>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</si>
  <si>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</si>
  <si>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</si>
  <si>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</si>
  <si>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</si>
  <si>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</si>
  <si>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</si>
  <si>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</si>
  <si>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</si>
  <si>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</si>
  <si>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</si>
  <si>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</si>
  <si>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</si>
  <si>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</si>
  <si>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</si>
  <si>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</si>
  <si>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</si>
  <si>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</si>
  <si>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</si>
  <si>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</si>
  <si>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</si>
  <si>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</si>
  <si>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</si>
  <si>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</si>
  <si>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</si>
  <si>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</si>
  <si>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</si>
  <si>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</si>
  <si>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</si>
  <si>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</si>
  <si>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</si>
  <si>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</si>
  <si>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</si>
  <si>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</si>
  <si>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</si>
  <si>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</si>
  <si>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</si>
  <si>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</si>
  <si>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</si>
  <si>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</si>
  <si>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</si>
  <si>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</si>
  <si>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</si>
  <si>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</si>
  <si>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</si>
  <si>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</si>
  <si>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</si>
  <si>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</si>
  <si>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</si>
  <si>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</si>
  <si>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</si>
  <si>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</si>
  <si>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</si>
  <si>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</si>
  <si>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</si>
  <si>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</si>
  <si>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</si>
  <si>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</si>
  <si>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</si>
  <si>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</si>
  <si>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</si>
  <si>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</si>
  <si>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</si>
  <si>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</si>
  <si>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</si>
  <si>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</si>
  <si>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</si>
  <si>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</si>
  <si>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</si>
  <si>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</si>
  <si>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</si>
  <si>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</si>
  <si>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</si>
  <si>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</si>
  <si>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</si>
  <si>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</si>
  <si>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</si>
  <si>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</si>
  <si>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</si>
  <si>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</si>
  <si>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</si>
  <si>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</si>
  <si>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</si>
  <si>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</si>
  <si>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</si>
  <si>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</si>
  <si>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</si>
  <si>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</si>
  <si>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</si>
  <si>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</si>
  <si>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</si>
  <si>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</si>
  <si>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</si>
  <si>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</si>
  <si>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</si>
  <si>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</si>
  <si>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</si>
  <si>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</si>
  <si>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</si>
  <si>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</si>
  <si>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</si>
  <si>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</si>
  <si>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</si>
  <si>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</si>
  <si>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</si>
  <si>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</si>
  <si>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</si>
  <si>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</si>
  <si>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</si>
  <si>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</si>
  <si>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</si>
  <si>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</si>
  <si>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</si>
  <si>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</si>
  <si>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</si>
  <si>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</si>
  <si>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</si>
  <si>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</si>
  <si>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</si>
  <si>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</si>
  <si>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</si>
  <si>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</si>
  <si>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</si>
  <si>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</si>
  <si>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</si>
  <si>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</si>
  <si>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</si>
  <si>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</si>
  <si>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</si>
  <si>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</si>
  <si>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</si>
  <si>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</si>
  <si>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</si>
  <si>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</si>
  <si>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</si>
  <si>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</si>
  <si>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</si>
  <si>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</si>
  <si>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</si>
  <si>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</si>
  <si>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</si>
  <si>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</si>
  <si>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</si>
  <si>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</si>
  <si>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</si>
  <si>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</si>
  <si>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</si>
  <si>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</si>
  <si>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</si>
  <si>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</si>
  <si>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</si>
  <si>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</si>
  <si>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</si>
  <si>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</si>
  <si>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</si>
  <si>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</si>
  <si>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</si>
  <si>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</si>
  <si>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</si>
  <si>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</si>
  <si>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</si>
  <si>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</si>
  <si>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</si>
  <si>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</si>
  <si>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</si>
  <si>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</si>
  <si>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</si>
  <si>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</si>
  <si>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</si>
  <si>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</si>
  <si>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</si>
  <si>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</si>
  <si>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</si>
  <si>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</si>
  <si>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</si>
  <si>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</si>
  <si>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</si>
  <si>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</si>
  <si>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</si>
  <si>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</si>
  <si>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</si>
  <si>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</si>
  <si>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</si>
  <si>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</si>
  <si>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</si>
  <si>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</si>
  <si>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</si>
  <si>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</si>
  <si>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</si>
  <si>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</si>
  <si>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</si>
  <si>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</si>
  <si>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</si>
  <si>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</si>
  <si>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</si>
  <si>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</si>
  <si>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</si>
  <si>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</si>
  <si>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</si>
  <si>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</si>
  <si>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</si>
  <si>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</si>
  <si>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</si>
  <si>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</si>
  <si>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</si>
  <si>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</si>
  <si>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</si>
  <si>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</si>
  <si>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</si>
  <si>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</si>
  <si>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</si>
  <si>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</si>
  <si>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</si>
  <si>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</si>
  <si>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</si>
  <si>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</si>
  <si>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</si>
  <si>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</si>
  <si>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</si>
  <si>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</si>
  <si>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</si>
  <si>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</si>
  <si>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</si>
  <si>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</si>
  <si>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</si>
  <si>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</si>
  <si>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</si>
  <si>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</si>
  <si>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</si>
  <si>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</si>
  <si>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</si>
  <si>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</si>
  <si>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</si>
  <si>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</si>
  <si>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</si>
  <si>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</si>
  <si>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</si>
  <si>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</si>
  <si>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</si>
  <si>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</si>
  <si>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</si>
  <si>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</si>
  <si>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</si>
  <si>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</si>
  <si>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</si>
  <si>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</si>
  <si>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</si>
  <si>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</si>
  <si>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</si>
  <si>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</si>
  <si>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</si>
  <si>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</si>
  <si>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</si>
  <si>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</si>
  <si>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</si>
  <si>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</si>
  <si>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</si>
  <si>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</si>
  <si>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</si>
  <si>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</si>
  <si>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</si>
  <si>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</si>
  <si>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</si>
  <si>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</si>
  <si>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</si>
  <si>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</si>
  <si>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</si>
  <si>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</si>
  <si>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</si>
  <si>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</si>
  <si>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</si>
  <si>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</si>
  <si>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</si>
  <si>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</si>
  <si>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</si>
  <si>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</si>
  <si>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</si>
  <si>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</si>
  <si>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</si>
  <si>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</si>
  <si>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</si>
  <si>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</si>
  <si>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</si>
  <si>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</si>
  <si>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</si>
  <si>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</si>
  <si>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</si>
  <si>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</si>
  <si>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</si>
  <si>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</si>
  <si>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</si>
  <si>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</si>
  <si>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</si>
  <si>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</si>
  <si>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</si>
  <si>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</si>
  <si>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</si>
  <si>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</si>
  <si>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</si>
  <si>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</si>
  <si>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</si>
  <si>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</si>
  <si>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</si>
  <si>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</si>
  <si>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</si>
  <si>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</si>
  <si>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</si>
  <si>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</si>
  <si>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</si>
  <si>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</si>
  <si>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</si>
  <si>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</si>
  <si>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</si>
  <si>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</si>
  <si>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</si>
  <si>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</si>
  <si>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</si>
  <si>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</si>
  <si>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</si>
  <si>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</si>
  <si>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</si>
  <si>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</si>
  <si>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</si>
  <si>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</si>
  <si>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</si>
  <si>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</si>
  <si>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</si>
  <si>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</si>
  <si>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</si>
  <si>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</si>
  <si>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</si>
  <si>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</si>
  <si>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</si>
  <si>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</si>
  <si>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</si>
  <si>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</si>
  <si>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</si>
  <si>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</si>
  <si>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</si>
  <si>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</si>
  <si>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</si>
  <si>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</si>
  <si>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</si>
  <si>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</si>
  <si>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</si>
  <si>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</si>
  <si>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</si>
  <si>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</si>
  <si>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</si>
  <si>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</si>
  <si>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</si>
  <si>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</si>
  <si>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</si>
  <si>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</si>
  <si>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</si>
  <si>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</si>
  <si>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</si>
  <si>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</si>
  <si>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</si>
  <si>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</si>
  <si>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</si>
  <si>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</si>
  <si>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</si>
  <si>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</si>
  <si>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</si>
  <si>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</si>
  <si>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</si>
  <si>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</si>
  <si>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</si>
  <si>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</si>
  <si>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</si>
  <si>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</si>
  <si>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</si>
  <si>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</si>
  <si>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</si>
  <si>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</si>
  <si>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</si>
  <si>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</si>
  <si>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</si>
  <si>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</si>
  <si>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</si>
  <si>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</si>
  <si>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</si>
  <si>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</si>
  <si>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</si>
  <si>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</si>
  <si>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</si>
  <si>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</si>
  <si>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</si>
  <si>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</si>
  <si>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</si>
  <si>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</si>
  <si>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</si>
  <si>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</si>
  <si>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</si>
  <si>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</si>
  <si>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</si>
  <si>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</si>
  <si>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</si>
  <si>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</si>
  <si>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</si>
  <si>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</si>
  <si>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</si>
  <si>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</si>
  <si>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</si>
  <si>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</si>
  <si>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</si>
  <si>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</si>
  <si>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</si>
  <si>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</si>
  <si>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</si>
  <si>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</si>
  <si>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</si>
  <si>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</si>
  <si>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</si>
  <si>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</si>
  <si>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</si>
  <si>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</si>
  <si>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</si>
  <si>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</si>
  <si>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</si>
  <si>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</si>
  <si>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</si>
  <si>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</si>
  <si>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</si>
  <si>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</si>
  <si>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</si>
  <si>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</si>
  <si>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</si>
  <si>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</si>
  <si>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</si>
  <si>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</si>
  <si>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</si>
  <si>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</si>
  <si>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</si>
  <si>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</si>
  <si>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</si>
  <si>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</si>
  <si>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</si>
  <si>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</si>
  <si>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</si>
  <si>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</si>
  <si>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</si>
  <si>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</si>
  <si>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</si>
  <si>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</si>
  <si>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</si>
  <si>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</si>
  <si>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</si>
  <si>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</si>
  <si>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</si>
  <si>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</si>
  <si>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</si>
  <si>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</si>
  <si>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</si>
  <si>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</si>
  <si>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</si>
  <si>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</si>
  <si>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</si>
  <si>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</si>
  <si>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</si>
  <si>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</si>
  <si>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</si>
  <si>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</si>
  <si>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</si>
  <si>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</si>
  <si>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</si>
  <si>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</si>
  <si>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</si>
  <si>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</si>
  <si>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</si>
  <si>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</si>
  <si>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</si>
  <si>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</si>
  <si>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</si>
  <si>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</si>
  <si>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</si>
  <si>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</si>
  <si>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</si>
  <si>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</si>
  <si>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</si>
  <si>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</si>
  <si>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</si>
  <si>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</si>
  <si>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</si>
  <si>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</si>
  <si>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</si>
  <si>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</si>
  <si>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</si>
  <si>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</si>
  <si>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</si>
  <si>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</si>
  <si>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</si>
  <si>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</si>
  <si>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</si>
  <si>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</si>
  <si>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</si>
  <si>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</si>
  <si>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</si>
  <si>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</si>
  <si>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</si>
  <si>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</si>
  <si>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</si>
  <si>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</si>
  <si>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</si>
  <si>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</si>
  <si>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</si>
  <si>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</si>
  <si>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</si>
  <si>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</si>
  <si>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</si>
  <si>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</si>
  <si>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</si>
  <si>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</si>
  <si>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</si>
  <si>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</si>
  <si>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</si>
  <si>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</si>
  <si>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</si>
  <si>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</si>
  <si>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</si>
  <si>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</si>
  <si>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</si>
  <si>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</si>
  <si>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</si>
  <si>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</si>
  <si>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</si>
  <si>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</si>
  <si>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</si>
  <si>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</si>
  <si>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</si>
  <si>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</si>
  <si>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</si>
  <si>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</si>
  <si>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</si>
  <si>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</si>
  <si>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</si>
  <si>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</si>
  <si>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</si>
  <si>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</si>
  <si>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</si>
  <si>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</si>
  <si>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</si>
  <si>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</si>
  <si>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</si>
  <si>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</si>
  <si>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</si>
  <si>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</si>
  <si>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</si>
  <si>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</si>
  <si>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</si>
  <si>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</si>
  <si>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</si>
  <si>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</si>
  <si>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</si>
  <si>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</si>
  <si>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</si>
  <si>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</si>
  <si>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</si>
  <si>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</si>
  <si>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</si>
  <si>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</si>
  <si>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</si>
  <si>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</si>
  <si>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</si>
  <si>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</si>
  <si>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</si>
  <si>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</si>
  <si>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</si>
  <si>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</si>
  <si>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</si>
  <si>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</si>
  <si>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</si>
  <si>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</si>
  <si>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</si>
  <si>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</si>
  <si>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</si>
  <si>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</si>
  <si>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</si>
  <si>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</si>
  <si>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</si>
  <si>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</si>
  <si>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</si>
  <si>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</si>
  <si>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</si>
  <si>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</si>
  <si>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</si>
  <si>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</si>
  <si>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</si>
  <si>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</si>
  <si>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</si>
  <si>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</si>
  <si>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</si>
  <si>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</si>
  <si>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</si>
  <si>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</si>
  <si>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</si>
  <si>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</si>
  <si>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</si>
  <si>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</si>
  <si>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</si>
  <si>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</si>
  <si>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</si>
  <si>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</si>
  <si>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</si>
  <si>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</si>
  <si>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</si>
  <si>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</si>
  <si>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</si>
  <si>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</si>
  <si>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</si>
  <si>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</si>
  <si>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</si>
  <si>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</si>
  <si>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</si>
  <si>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</si>
  <si>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</si>
  <si>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</si>
  <si>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</si>
  <si>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</si>
  <si>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</si>
  <si>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</si>
  <si>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</si>
  <si>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</si>
  <si>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</si>
  <si>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</si>
  <si>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</si>
  <si>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</si>
  <si>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</si>
  <si>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</si>
  <si>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</si>
  <si>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</si>
  <si>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</si>
  <si>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</si>
  <si>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</si>
  <si>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</si>
  <si>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</si>
  <si>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</si>
  <si>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</si>
  <si>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</si>
  <si>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</si>
  <si>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</si>
  <si>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</si>
  <si>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</si>
  <si>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</si>
  <si>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</si>
  <si>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</si>
  <si>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</si>
  <si>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</si>
  <si>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</si>
  <si>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</si>
  <si>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</si>
  <si>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</si>
  <si>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</si>
  <si>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</si>
  <si>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</si>
  <si>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</si>
  <si>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</si>
  <si>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</si>
  <si>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</si>
  <si>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</si>
  <si>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</si>
  <si>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</si>
  <si>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</si>
  <si>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</si>
  <si>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</si>
  <si>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</si>
  <si>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</si>
  <si>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</si>
  <si>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</si>
  <si>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</si>
  <si>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</si>
  <si>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</si>
  <si>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</si>
  <si>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</si>
  <si>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</si>
  <si>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</si>
  <si>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</si>
  <si>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</si>
  <si>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</si>
  <si>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</si>
  <si>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</si>
  <si>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</si>
  <si>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</si>
  <si>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</si>
  <si>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</si>
  <si>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</si>
  <si>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</si>
  <si>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</si>
  <si>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</si>
  <si>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</si>
  <si>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</si>
  <si>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</si>
  <si>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</si>
  <si>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</si>
  <si>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</si>
  <si>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</si>
  <si>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</si>
  <si>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</si>
  <si>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</si>
  <si>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</si>
  <si>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</si>
  <si>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</si>
  <si>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</si>
  <si>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</si>
  <si>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</si>
  <si>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</si>
  <si>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</si>
  <si>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</si>
  <si>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</si>
  <si>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</si>
  <si>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</si>
  <si>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</si>
  <si>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</si>
  <si>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</si>
  <si>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</si>
  <si>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</si>
  <si>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</si>
  <si>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</si>
  <si>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</si>
  <si>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</si>
  <si>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</si>
  <si>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</si>
  <si>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</si>
  <si>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</si>
  <si>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</si>
  <si>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</si>
  <si>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</si>
  <si>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</si>
  <si>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</si>
  <si>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</si>
  <si>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</si>
  <si>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</si>
  <si>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</si>
  <si>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</si>
  <si>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</si>
  <si>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</si>
  <si>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</si>
  <si>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</si>
  <si>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</si>
  <si>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</si>
  <si>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</si>
  <si>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</si>
  <si>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</si>
  <si>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</si>
  <si>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</si>
  <si>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</si>
  <si>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</si>
  <si>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</si>
  <si>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</si>
  <si>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</si>
  <si>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</si>
  <si>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</si>
  <si>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</si>
  <si>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</si>
  <si>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</si>
  <si>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</si>
  <si>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</si>
  <si>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</si>
  <si>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</si>
  <si>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</si>
  <si>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</si>
  <si>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</si>
  <si>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</si>
  <si>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</si>
  <si>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</si>
  <si>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</si>
  <si>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</si>
  <si>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</si>
  <si>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</si>
  <si>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</si>
  <si>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</si>
  <si>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</si>
  <si>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</si>
  <si>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</si>
  <si>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</si>
  <si>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</si>
  <si>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</si>
  <si>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</si>
  <si>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</si>
  <si>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</si>
  <si>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</si>
  <si>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</si>
  <si>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</si>
  <si>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</si>
  <si>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</si>
  <si>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</si>
  <si>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</si>
  <si>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</si>
  <si>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</si>
  <si>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</si>
  <si>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</si>
  <si>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</si>
  <si>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</si>
  <si>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</si>
  <si>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</si>
  <si>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</si>
  <si>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</si>
  <si>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</si>
  <si>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</si>
  <si>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</si>
  <si>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</si>
  <si>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</si>
  <si>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</si>
  <si>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</si>
  <si>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</si>
  <si>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</si>
  <si>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</si>
  <si>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</si>
  <si>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</si>
  <si>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</si>
  <si>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</si>
  <si>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</si>
  <si>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</si>
  <si>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</si>
  <si>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</si>
  <si>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</si>
  <si>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</si>
  <si>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</si>
  <si>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</si>
  <si>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</si>
  <si>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</si>
  <si>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</si>
  <si>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</si>
  <si>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</si>
  <si>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</si>
  <si>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</si>
  <si>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</si>
  <si>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</si>
  <si>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</si>
  <si>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</si>
  <si>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</si>
  <si>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</si>
  <si>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</si>
  <si>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</si>
  <si>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</si>
  <si>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</si>
  <si>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</si>
  <si>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</si>
  <si>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</si>
  <si>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</si>
  <si>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</si>
  <si>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</si>
  <si>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</si>
  <si>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</si>
  <si>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</si>
  <si>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</si>
  <si>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</si>
  <si>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</si>
  <si>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</si>
  <si>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</si>
  <si>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</si>
  <si>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</si>
  <si>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</si>
  <si>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</si>
  <si>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</si>
  <si>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</si>
  <si>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</si>
  <si>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</si>
  <si>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</si>
  <si>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</si>
  <si>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</si>
  <si>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</si>
  <si>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</si>
  <si>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</si>
  <si>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</si>
  <si>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</si>
  <si>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</si>
  <si>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</si>
  <si>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</si>
  <si>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</si>
  <si>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</si>
  <si>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</si>
  <si>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</si>
  <si>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</si>
  <si>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</si>
  <si>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</si>
  <si>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</si>
  <si>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</si>
  <si>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</si>
  <si>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</si>
  <si>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</si>
  <si>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</si>
  <si>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</si>
  <si>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</si>
  <si>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</si>
  <si>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</si>
  <si>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</si>
  <si>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</si>
  <si>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</si>
  <si>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</si>
  <si>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</si>
  <si>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</si>
  <si>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</si>
  <si>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</si>
  <si>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</si>
  <si>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</si>
  <si>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</si>
  <si>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</si>
  <si>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</si>
  <si>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</si>
  <si>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</si>
  <si>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</si>
  <si>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</si>
  <si>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</si>
  <si>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</si>
  <si>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</si>
  <si>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</si>
  <si>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</si>
  <si>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</si>
  <si>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</si>
  <si>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</si>
  <si>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</si>
  <si>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</si>
  <si>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</si>
  <si>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</si>
  <si>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</si>
  <si>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</si>
  <si>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</si>
  <si>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</si>
  <si>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</si>
  <si>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</si>
  <si>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</si>
  <si>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</si>
  <si>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</si>
  <si>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</si>
  <si>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</si>
  <si>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</si>
  <si>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</si>
  <si>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</si>
  <si>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</si>
  <si>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</si>
  <si>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</si>
  <si>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</si>
  <si>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</si>
  <si>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</si>
  <si>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</si>
  <si>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</si>
  <si>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</si>
  <si>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</si>
  <si>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</si>
  <si>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</si>
  <si>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</si>
  <si>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</si>
  <si>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</si>
  <si>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</si>
  <si>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</si>
  <si>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</si>
  <si>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</si>
  <si>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</si>
  <si>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</si>
  <si>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</si>
  <si>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</si>
  <si>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</si>
  <si>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</si>
  <si>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</si>
  <si>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</si>
  <si>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</si>
  <si>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</si>
  <si>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</si>
  <si>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</si>
  <si>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</si>
  <si>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</si>
  <si>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</si>
  <si>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</si>
  <si>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</si>
  <si>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</si>
  <si>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</si>
  <si>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</si>
  <si>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</si>
  <si>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</si>
  <si>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</si>
  <si>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</si>
  <si>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</si>
  <si>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</si>
  <si>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</si>
  <si>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</si>
  <si>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</si>
  <si>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</si>
  <si>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</si>
  <si>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</si>
  <si>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</si>
  <si>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</si>
  <si>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</si>
  <si>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</si>
  <si>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</si>
  <si>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</si>
  <si>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</si>
  <si>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</si>
  <si>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</si>
  <si>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</si>
  <si>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</si>
  <si>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</si>
  <si>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</si>
  <si>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</si>
  <si>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</si>
  <si>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</si>
  <si>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</si>
  <si>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</si>
  <si>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</si>
  <si>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</si>
  <si>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</si>
  <si>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</si>
  <si>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</si>
  <si>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</si>
  <si>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</si>
  <si>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</si>
  <si>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</si>
  <si>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</si>
  <si>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</si>
  <si>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</si>
  <si>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</si>
  <si>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</si>
  <si>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</si>
  <si>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</si>
  <si>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</si>
  <si>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</si>
  <si>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</si>
  <si>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</si>
  <si>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</si>
  <si>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</si>
  <si>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</si>
  <si>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</si>
  <si>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</si>
  <si>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</si>
  <si>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</si>
  <si>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</si>
  <si>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</si>
  <si>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</si>
  <si>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</si>
  <si>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</si>
  <si>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</si>
  <si>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</si>
  <si>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</si>
  <si>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</si>
  <si>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</si>
  <si>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</si>
  <si>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</si>
  <si>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</si>
  <si>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</si>
  <si>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</si>
  <si>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</si>
  <si>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</si>
  <si>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</si>
  <si>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</si>
  <si>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</si>
  <si>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</si>
  <si>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</si>
  <si>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</si>
  <si>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</si>
  <si>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</si>
  <si>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</si>
  <si>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</si>
  <si>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</si>
  <si>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</si>
  <si>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</si>
  <si>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</si>
  <si>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</si>
  <si>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</si>
  <si>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</si>
  <si>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</si>
  <si>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</si>
  <si>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</si>
  <si>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</si>
  <si>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</si>
  <si>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</si>
  <si>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</si>
  <si>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</si>
  <si>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</si>
  <si>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</si>
  <si>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</si>
  <si>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</si>
  <si>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</si>
  <si>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</si>
  <si>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</si>
  <si>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</si>
  <si>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</si>
  <si>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</si>
  <si>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</si>
  <si>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</si>
  <si>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</si>
  <si>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</si>
  <si>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</si>
  <si>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</si>
  <si>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</si>
  <si>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</si>
  <si>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</si>
  <si>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</si>
  <si>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</si>
  <si>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</si>
  <si>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</si>
  <si>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</si>
  <si>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</si>
  <si>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</si>
  <si>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</si>
  <si>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</si>
  <si>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</si>
  <si>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</si>
  <si>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</si>
  <si>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</si>
  <si>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</si>
  <si>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</si>
  <si>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</si>
  <si>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</si>
  <si>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</si>
  <si>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</si>
  <si>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</si>
  <si>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</si>
  <si>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</si>
  <si>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</si>
  <si>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</si>
  <si>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</si>
  <si>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</si>
  <si>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</si>
  <si>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</si>
  <si>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</si>
  <si>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</si>
  <si>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</si>
  <si>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</si>
  <si>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</si>
  <si>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</si>
  <si>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</si>
  <si>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</si>
  <si>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</si>
  <si>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</si>
  <si>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</si>
  <si>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</si>
  <si>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</si>
  <si>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</si>
  <si>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</si>
  <si>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</si>
  <si>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</si>
  <si>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</si>
  <si>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</si>
  <si>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</si>
  <si>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</si>
  <si>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</si>
  <si>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</si>
  <si>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</si>
  <si>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</si>
  <si>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</si>
  <si>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</si>
  <si>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</si>
  <si>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</si>
  <si>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</si>
  <si>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</si>
  <si>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</si>
  <si>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</si>
  <si>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</si>
  <si>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</si>
  <si>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</si>
  <si>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</si>
  <si>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</si>
  <si>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</si>
  <si>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</si>
  <si>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</si>
  <si>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</si>
  <si>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</si>
  <si>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</si>
  <si>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</si>
  <si>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</si>
  <si>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</si>
  <si>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</si>
  <si>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</si>
  <si>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</si>
  <si>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</si>
  <si>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</si>
  <si>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</si>
  <si>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</si>
  <si>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</si>
  <si>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</si>
  <si>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</si>
  <si>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</si>
  <si>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</si>
  <si>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</si>
  <si>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</si>
  <si>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</si>
  <si>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</si>
  <si>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</si>
  <si>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</si>
  <si>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</si>
  <si>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</si>
  <si>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</si>
  <si>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</si>
  <si>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</si>
  <si>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</si>
  <si>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</si>
  <si>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</si>
  <si>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</si>
  <si>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</si>
  <si>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</si>
  <si>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</si>
  <si>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</si>
  <si>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</si>
  <si>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</si>
  <si>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</si>
  <si>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</si>
  <si>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</si>
  <si>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</si>
  <si>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</si>
  <si>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</si>
  <si>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</si>
  <si>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</si>
  <si>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</si>
  <si>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</si>
  <si>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</si>
  <si>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</si>
  <si>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</si>
  <si>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</si>
  <si>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</si>
  <si>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</si>
  <si>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</si>
  <si>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</si>
  <si>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</si>
  <si>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</si>
  <si>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</si>
  <si>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</si>
  <si>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</si>
  <si>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</si>
  <si>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</si>
  <si>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</si>
  <si>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</si>
  <si>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</si>
  <si>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</si>
  <si>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</si>
  <si>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</si>
  <si>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</si>
  <si>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</si>
  <si>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</si>
  <si>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</si>
  <si>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</si>
  <si>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</si>
  <si>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</si>
  <si>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</si>
  <si>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</si>
  <si>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</si>
  <si>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</si>
  <si>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</si>
  <si>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</si>
  <si>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</si>
  <si>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</si>
  <si>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</si>
  <si>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</si>
  <si>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</si>
  <si>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</si>
  <si>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</si>
  <si>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</si>
  <si>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</si>
  <si>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</si>
  <si>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</si>
  <si>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</si>
  <si>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</si>
  <si>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</si>
  <si>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</si>
  <si>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</si>
  <si>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</si>
  <si>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</si>
  <si>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</si>
  <si>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</si>
  <si>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</si>
  <si>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</si>
  <si>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</si>
  <si>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</si>
  <si>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</si>
  <si>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</si>
  <si>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</si>
  <si>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</si>
  <si>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</si>
  <si>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</si>
  <si>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</si>
  <si>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</si>
  <si>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</si>
  <si>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</si>
  <si>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</si>
  <si>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</si>
  <si>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</si>
  <si>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</si>
  <si>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</si>
  <si>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</si>
  <si>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</si>
  <si>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</si>
  <si>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</si>
  <si>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</si>
  <si>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</si>
  <si>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</si>
  <si>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</si>
  <si>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</si>
  <si>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</si>
  <si>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</si>
  <si>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</si>
  <si>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</si>
  <si>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</si>
  <si>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</si>
  <si>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</si>
  <si>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</si>
  <si>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</si>
  <si>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</si>
  <si>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</si>
  <si>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</si>
  <si>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</si>
  <si>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</si>
  <si>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</si>
  <si>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</si>
  <si>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</si>
  <si>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</si>
  <si>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</si>
  <si>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</si>
  <si>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</si>
  <si>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</si>
  <si>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</si>
  <si>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</si>
  <si>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</si>
  <si>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</si>
  <si>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</si>
  <si>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</si>
  <si>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</si>
  <si>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</si>
  <si>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</si>
  <si>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</si>
  <si>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</si>
  <si>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</si>
  <si>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</si>
  <si>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</si>
  <si>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</si>
  <si>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</si>
  <si>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</si>
  <si>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</si>
  <si>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</si>
  <si>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</si>
  <si>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</si>
  <si>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</si>
  <si>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</si>
  <si>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</si>
  <si>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</si>
  <si>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</si>
  <si>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</si>
  <si>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</si>
  <si>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</si>
  <si>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</si>
  <si>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</si>
  <si>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</si>
  <si>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</si>
  <si>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</si>
  <si>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</si>
  <si>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</si>
  <si>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</si>
  <si>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</si>
  <si>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</si>
  <si>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</si>
  <si>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</si>
  <si>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</si>
  <si>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</si>
  <si>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</si>
  <si>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</si>
  <si>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</si>
  <si>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</si>
  <si>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</si>
  <si>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</si>
  <si>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</si>
  <si>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</si>
  <si>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</si>
  <si>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</si>
  <si>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</si>
  <si>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</si>
  <si>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</si>
  <si>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</si>
  <si>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</si>
  <si>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</si>
  <si>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</si>
  <si>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</si>
  <si>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</si>
  <si>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</si>
  <si>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</si>
  <si>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</si>
  <si>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</si>
  <si>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</si>
  <si>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</si>
  <si>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</si>
  <si>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</si>
  <si>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</si>
  <si>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</si>
  <si>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</si>
  <si>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</si>
  <si>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</si>
  <si>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</si>
  <si>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</si>
  <si>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</si>
  <si>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</si>
  <si>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</si>
  <si>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</si>
  <si>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</si>
  <si>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</si>
  <si>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</si>
  <si>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</si>
  <si>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</si>
  <si>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</si>
  <si>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</si>
  <si>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</si>
  <si>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</si>
  <si>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</si>
  <si>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</si>
  <si>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</si>
  <si>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</si>
  <si>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</si>
  <si>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</si>
  <si>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</si>
  <si>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</si>
  <si>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</si>
  <si>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</si>
  <si>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</si>
  <si>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</si>
  <si>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</si>
  <si>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</si>
  <si>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</si>
  <si>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</si>
  <si>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</si>
  <si>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</si>
  <si>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</si>
  <si>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</si>
  <si>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</si>
  <si>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</si>
  <si>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</si>
  <si>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</si>
  <si>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</si>
  <si>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</si>
  <si>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</si>
  <si>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</si>
  <si>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</si>
  <si>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</si>
  <si>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</si>
  <si>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</si>
  <si>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</si>
  <si>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</si>
  <si>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</si>
  <si>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</si>
  <si>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</si>
  <si>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</si>
  <si>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</si>
  <si>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</si>
  <si>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</si>
  <si>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</si>
  <si>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</si>
  <si>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</si>
  <si>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</si>
  <si>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</si>
  <si>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</si>
  <si>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</si>
  <si>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</si>
  <si>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</si>
  <si>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</si>
  <si>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</si>
  <si>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</si>
  <si>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</si>
  <si>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</si>
  <si>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</si>
  <si>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</si>
  <si>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</si>
  <si>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</si>
  <si>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</si>
  <si>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</si>
  <si>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</si>
  <si>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</si>
  <si>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</si>
  <si>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</si>
  <si>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</si>
  <si>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</si>
  <si>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</si>
  <si>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</si>
  <si>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</si>
  <si>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</si>
  <si>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</si>
  <si>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</si>
  <si>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</si>
  <si>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</si>
  <si>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</si>
  <si>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</si>
  <si>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</si>
  <si>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</si>
  <si>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</si>
  <si>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</si>
  <si>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</si>
  <si>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</si>
  <si>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</si>
  <si>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</si>
  <si>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</si>
  <si>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</si>
  <si>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</si>
  <si>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</si>
  <si>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</si>
  <si>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</si>
  <si>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</si>
  <si>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</si>
  <si>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</si>
  <si>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</si>
  <si>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</si>
  <si>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</si>
  <si>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</si>
  <si>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</si>
  <si>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</si>
  <si>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</si>
  <si>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</si>
  <si>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</si>
  <si>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</si>
  <si>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</si>
  <si>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</si>
  <si>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</si>
  <si>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</si>
  <si>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</si>
  <si>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</si>
  <si>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</si>
  <si>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</si>
  <si>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</si>
  <si>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</si>
  <si>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</si>
  <si>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</si>
  <si>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</si>
  <si>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</si>
  <si>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</si>
  <si>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</si>
  <si>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</si>
  <si>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</si>
  <si>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</si>
  <si>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</si>
  <si>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</si>
  <si>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</si>
  <si>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</si>
  <si>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</si>
  <si>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</si>
  <si>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</si>
  <si>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</si>
  <si>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</si>
  <si>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</si>
  <si>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</si>
  <si>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</si>
  <si>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</si>
  <si>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</si>
  <si>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</si>
  <si>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</si>
  <si>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</si>
  <si>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</si>
  <si>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</si>
  <si>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</si>
  <si>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</si>
  <si>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</si>
  <si>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</si>
  <si>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</si>
  <si>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</si>
  <si>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</si>
  <si>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</si>
  <si>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</si>
  <si>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</si>
  <si>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</si>
  <si>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</si>
  <si>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</si>
  <si>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</si>
  <si>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</si>
  <si>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</si>
  <si>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</si>
  <si>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</si>
  <si>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</si>
  <si>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</si>
  <si>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</si>
  <si>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</si>
  <si>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</si>
  <si>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</si>
  <si>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</si>
  <si>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</si>
  <si>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</si>
  <si>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</si>
  <si>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</si>
  <si>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</si>
  <si>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</si>
  <si>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</si>
  <si>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</si>
  <si>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</si>
  <si>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</si>
  <si>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</si>
  <si>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</si>
  <si>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</si>
  <si>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</si>
  <si>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</si>
  <si>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</si>
  <si>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</si>
  <si>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</si>
  <si>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</si>
  <si>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</si>
  <si>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</si>
  <si>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</si>
  <si>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</si>
  <si>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</si>
  <si>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</si>
  <si>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</si>
  <si>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</si>
  <si>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</si>
  <si>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</si>
  <si>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</si>
  <si>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</si>
  <si>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</si>
  <si>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</si>
  <si>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</si>
  <si>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</si>
  <si>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</si>
  <si>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</si>
  <si>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</si>
  <si>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</si>
  <si>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</si>
  <si>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</si>
  <si>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</si>
  <si>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</si>
  <si>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</si>
  <si>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</si>
  <si>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</si>
  <si>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</si>
  <si>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</si>
  <si>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</si>
  <si>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</si>
  <si>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</si>
  <si>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</si>
  <si>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</si>
  <si>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</si>
  <si>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</si>
  <si>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</si>
  <si>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</si>
  <si>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</si>
  <si>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</si>
  <si>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</si>
  <si>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</si>
  <si>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</si>
  <si>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</si>
  <si>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</si>
  <si>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</si>
  <si>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</si>
  <si>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</si>
  <si>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</si>
  <si>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</si>
  <si>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</si>
  <si>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</si>
  <si>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</si>
  <si>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</si>
  <si>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</si>
  <si>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</si>
  <si>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</si>
  <si>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</si>
  <si>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</si>
  <si>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</si>
  <si>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</si>
  <si>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</si>
  <si>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</si>
  <si>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</si>
  <si>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</si>
  <si>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</si>
  <si>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</si>
  <si>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</si>
  <si>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</si>
  <si>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</si>
  <si>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</si>
  <si>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</si>
  <si>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</si>
  <si>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</si>
  <si>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</si>
  <si>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</si>
  <si>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</si>
  <si>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</si>
  <si>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</si>
  <si>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</si>
  <si>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</si>
  <si>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</si>
  <si>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</si>
  <si>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</si>
  <si>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</si>
  <si>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</si>
  <si>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</si>
  <si>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</si>
  <si>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</si>
  <si>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</si>
  <si>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</si>
  <si>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</si>
  <si>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</si>
  <si>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</si>
  <si>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</si>
  <si>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</si>
  <si>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</si>
  <si>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</si>
  <si>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</si>
  <si>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</si>
  <si>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</si>
  <si>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</si>
  <si>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</si>
  <si>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</si>
  <si>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</si>
  <si>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</si>
  <si>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</si>
  <si>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</si>
  <si>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</si>
  <si>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</si>
  <si>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</si>
  <si>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</si>
  <si>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</si>
  <si>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</si>
  <si>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</si>
  <si>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</si>
  <si>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</si>
  <si>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</si>
  <si>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</si>
  <si>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</si>
  <si>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</si>
  <si>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</si>
  <si>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</si>
  <si>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</si>
  <si>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</si>
  <si>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</si>
  <si>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</si>
  <si>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</si>
  <si>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</si>
  <si>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</si>
  <si>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</si>
  <si>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</si>
  <si>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</si>
  <si>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</si>
  <si>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</si>
  <si>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</si>
  <si>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</si>
  <si>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</si>
  <si>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</si>
  <si>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</si>
  <si>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</si>
  <si>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</si>
  <si>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</si>
  <si>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</si>
  <si>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</si>
  <si>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</si>
  <si>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</si>
  <si>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</si>
  <si>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</si>
  <si>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</si>
  <si>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</si>
  <si>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</si>
  <si>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</si>
  <si>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</si>
  <si>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</si>
  <si>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</si>
  <si>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</si>
  <si>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</si>
  <si>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</si>
  <si>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</si>
  <si>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</si>
  <si>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</si>
  <si>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</si>
  <si>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</si>
  <si>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</si>
  <si>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</si>
  <si>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</si>
  <si>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</si>
  <si>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</si>
  <si>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</si>
  <si>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</si>
  <si>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</si>
  <si>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</si>
  <si>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</si>
  <si>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</si>
  <si>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</si>
  <si>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</si>
  <si>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</si>
  <si>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</si>
  <si>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</si>
  <si>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</si>
  <si>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</si>
  <si>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</si>
  <si>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</si>
  <si>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</si>
  <si>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</si>
  <si>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</si>
  <si>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</si>
  <si>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</si>
  <si>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</si>
  <si>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</si>
  <si>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</si>
  <si>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</si>
  <si>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</si>
  <si>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</si>
  <si>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</si>
  <si>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</si>
  <si>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</si>
  <si>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</si>
  <si>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</si>
  <si>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</si>
  <si>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</si>
  <si>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</si>
  <si>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</si>
  <si>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</si>
  <si>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</si>
  <si>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</si>
  <si>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</si>
  <si>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</si>
  <si>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</si>
  <si>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</si>
  <si>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</si>
  <si>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</si>
  <si>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</si>
  <si>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</si>
  <si>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</si>
  <si>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</si>
  <si>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</si>
  <si>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</si>
  <si>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</si>
  <si>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</si>
  <si>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</si>
  <si>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</si>
  <si>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</si>
  <si>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</si>
  <si>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</si>
  <si>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</si>
  <si>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</si>
  <si>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</si>
  <si>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</si>
  <si>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</si>
  <si>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</si>
  <si>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</si>
  <si>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</si>
  <si>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</si>
  <si>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</si>
  <si>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</si>
  <si>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</si>
  <si>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</si>
  <si>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</si>
  <si>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</si>
  <si>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</si>
  <si>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</si>
  <si>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</si>
  <si>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</si>
  <si>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</si>
  <si>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</si>
  <si>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</si>
  <si>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</si>
  <si>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</si>
  <si>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</si>
  <si>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</si>
  <si>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</si>
  <si>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</si>
  <si>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</si>
  <si>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</si>
  <si>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</si>
  <si>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</si>
  <si>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</si>
  <si>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</si>
  <si>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</si>
  <si>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</si>
  <si>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</si>
  <si>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</si>
  <si>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</si>
  <si>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</si>
  <si>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</si>
  <si>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</si>
  <si>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</si>
  <si>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</si>
  <si>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</si>
  <si>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</si>
  <si>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</si>
  <si>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</si>
  <si>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</si>
  <si>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</si>
  <si>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</si>
  <si>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</si>
  <si>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</si>
  <si>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</si>
  <si>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</si>
  <si>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</si>
  <si>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</si>
  <si>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</si>
  <si>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</si>
  <si>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</si>
  <si>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</si>
  <si>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</si>
  <si>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</si>
  <si>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</si>
  <si>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</si>
  <si>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</si>
  <si>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</si>
  <si>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</si>
  <si>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</si>
  <si>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</si>
  <si>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</si>
  <si>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</si>
  <si>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</si>
  <si>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</si>
  <si>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</si>
  <si>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</si>
  <si>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</si>
  <si>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</si>
  <si>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</si>
  <si>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</si>
  <si>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</si>
  <si>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</si>
  <si>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</si>
  <si>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</si>
  <si>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</si>
  <si>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</si>
  <si>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</si>
  <si>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</si>
  <si>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</si>
  <si>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</si>
  <si>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</si>
  <si>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</si>
  <si>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</si>
  <si>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</si>
  <si>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</si>
  <si>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</si>
  <si>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</si>
  <si>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</si>
  <si>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</si>
  <si>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</si>
  <si>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</si>
  <si>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</si>
  <si>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</si>
  <si>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</si>
  <si>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</si>
  <si>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</si>
  <si>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</si>
  <si>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</si>
  <si>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</si>
  <si>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</si>
  <si>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</si>
  <si>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</si>
  <si>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</si>
  <si>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</si>
  <si>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</si>
  <si>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</si>
  <si>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</si>
  <si>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</si>
  <si>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</si>
  <si>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</si>
  <si>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</si>
  <si>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</si>
  <si>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</si>
  <si>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</si>
  <si>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</si>
  <si>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</si>
  <si>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</si>
  <si>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</si>
  <si>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</si>
  <si>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</si>
  <si>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</si>
  <si>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</si>
  <si>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</si>
  <si>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</si>
  <si>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</si>
  <si>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</si>
  <si>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</si>
  <si>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</si>
  <si>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</si>
  <si>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</si>
  <si>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</si>
  <si>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</si>
  <si>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</si>
  <si>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</si>
  <si>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</si>
  <si>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</si>
  <si>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</si>
  <si>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</si>
  <si>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</si>
  <si>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</si>
  <si>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</si>
  <si>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</si>
  <si>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</si>
  <si>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</si>
  <si>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</si>
  <si>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</si>
  <si>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</si>
  <si>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</si>
  <si>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</si>
  <si>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</si>
  <si>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</si>
  <si>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</si>
  <si>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</si>
  <si>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</si>
  <si>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</si>
  <si>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</si>
  <si>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</si>
  <si>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</si>
  <si>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</si>
  <si>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</si>
  <si>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</si>
  <si>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</si>
  <si>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</si>
  <si>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</si>
  <si>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</si>
  <si>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</si>
  <si>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</si>
  <si>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</si>
  <si>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</si>
  <si>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</si>
  <si>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</si>
  <si>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</si>
  <si>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</si>
  <si>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</si>
  <si>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</si>
  <si>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</si>
  <si>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</si>
  <si>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</si>
  <si>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</si>
  <si>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</si>
  <si>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</si>
  <si>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</si>
  <si>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</si>
  <si>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</si>
  <si>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</si>
  <si>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</si>
  <si>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</si>
  <si>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</si>
  <si>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</si>
  <si>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</si>
  <si>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</si>
  <si>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</si>
  <si>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</si>
  <si>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</si>
  <si>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</si>
  <si>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</si>
  <si>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</si>
  <si>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</si>
  <si>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</si>
  <si>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</si>
  <si>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</si>
  <si>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</si>
  <si>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</si>
  <si>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</si>
  <si>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</si>
  <si>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</si>
  <si>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</si>
  <si>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</si>
  <si>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</si>
  <si>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</si>
  <si>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</si>
  <si>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</si>
  <si>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</si>
  <si>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</si>
  <si>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</si>
  <si>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</si>
  <si>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</si>
  <si>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</si>
  <si>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</si>
  <si>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</si>
  <si>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</si>
  <si>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</si>
  <si>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</si>
  <si>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</si>
  <si>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</si>
  <si>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</si>
  <si>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</si>
  <si>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</si>
  <si>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</si>
  <si>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</si>
  <si>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</si>
  <si>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</si>
  <si>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</si>
  <si>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</si>
  <si>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</si>
  <si>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</si>
  <si>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</si>
  <si>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</si>
  <si>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</si>
  <si>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</si>
  <si>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</si>
  <si>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</si>
  <si>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</si>
  <si>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</si>
  <si>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</si>
  <si>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</si>
  <si>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</si>
  <si>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</si>
  <si>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</si>
  <si>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</si>
  <si>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</si>
  <si>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</si>
  <si>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</si>
  <si>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</si>
  <si>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</si>
  <si>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</si>
  <si>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</si>
  <si>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</si>
  <si>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</si>
  <si>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</si>
  <si>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</si>
  <si>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</si>
  <si>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</si>
  <si>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</si>
  <si>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</si>
  <si>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</si>
  <si>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</si>
  <si>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</si>
  <si>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</si>
  <si>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</si>
  <si>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</si>
  <si>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</si>
  <si>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</si>
  <si>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</si>
  <si>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</si>
  <si>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</si>
  <si>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</si>
  <si>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</si>
  <si>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</si>
  <si>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</si>
  <si>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</si>
  <si>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</si>
  <si>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</si>
  <si>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</si>
  <si>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</si>
  <si>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</si>
  <si>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</si>
  <si>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</si>
  <si>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</si>
  <si>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</si>
  <si>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</si>
  <si>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</si>
  <si>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</si>
  <si>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</si>
  <si>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</si>
  <si>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</si>
  <si>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</si>
  <si>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</si>
  <si>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</si>
  <si>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</si>
  <si>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</si>
  <si>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</si>
  <si>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</si>
  <si>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</si>
  <si>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</si>
  <si>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</si>
  <si>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</si>
  <si>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</si>
  <si>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</si>
  <si>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</si>
  <si>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</si>
  <si>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</si>
  <si>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</si>
  <si>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</si>
  <si>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</si>
  <si>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</si>
  <si>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</si>
  <si>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</si>
  <si>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</si>
  <si>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</si>
  <si>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</si>
  <si>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</si>
  <si>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</si>
  <si>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</si>
  <si>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</si>
  <si>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</si>
  <si>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</si>
  <si>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</si>
  <si>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</si>
  <si>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</si>
  <si>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</si>
  <si>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</si>
  <si>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</si>
  <si>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</si>
  <si>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</si>
  <si>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</si>
  <si>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</si>
  <si>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</si>
  <si>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</si>
  <si>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</si>
  <si>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</si>
  <si>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</si>
  <si>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</si>
  <si>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</si>
  <si>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</si>
  <si>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</si>
  <si>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</si>
  <si>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</si>
  <si>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</si>
  <si>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</si>
  <si>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</si>
  <si>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</si>
  <si>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</si>
  <si>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</si>
  <si>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</si>
  <si>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</si>
  <si>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</si>
  <si>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</si>
  <si>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</si>
  <si>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</si>
  <si>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</si>
  <si>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</si>
  <si>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</si>
  <si>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</si>
  <si>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</si>
  <si>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</si>
  <si>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</si>
  <si>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</si>
  <si>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</si>
  <si>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</si>
  <si>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</si>
  <si>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</si>
  <si>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</si>
  <si>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</si>
  <si>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</si>
  <si>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</si>
  <si>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</si>
  <si>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</si>
  <si>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</si>
  <si>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</si>
  <si>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</si>
  <si>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</si>
  <si>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</si>
  <si>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</si>
  <si>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</si>
  <si>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</si>
  <si>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</si>
  <si>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</si>
  <si>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</si>
  <si>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</si>
  <si>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</si>
  <si>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</si>
  <si>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</si>
  <si>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</si>
  <si>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</si>
  <si>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</si>
  <si>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</si>
  <si>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</si>
  <si>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</si>
  <si>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</si>
  <si>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</si>
  <si>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</si>
  <si>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</si>
  <si>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</si>
  <si>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</si>
  <si>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</si>
  <si>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</si>
  <si>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</si>
  <si>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</si>
  <si>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</si>
  <si>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</si>
  <si>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</si>
  <si>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</si>
  <si>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</si>
  <si>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</si>
  <si>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</si>
  <si>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</si>
  <si>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</si>
  <si>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</si>
  <si>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</si>
  <si>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</si>
  <si>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</si>
  <si>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</si>
  <si>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</si>
  <si>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</si>
  <si>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</si>
  <si>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</si>
  <si>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</si>
  <si>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</si>
  <si>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</si>
  <si>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</si>
  <si>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</si>
  <si>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</si>
  <si>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</si>
  <si>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</si>
  <si>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</si>
  <si>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</si>
  <si>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</si>
  <si>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</si>
  <si>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</si>
  <si>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</si>
  <si>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</si>
  <si>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</si>
  <si>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</si>
  <si>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</si>
  <si>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</si>
  <si>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</si>
  <si>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</si>
  <si>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</si>
  <si>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</si>
  <si>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</si>
  <si>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</si>
  <si>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</si>
  <si>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</si>
  <si>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</si>
  <si>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</si>
  <si>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</si>
  <si>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</si>
  <si>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</si>
  <si>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</si>
  <si>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</si>
  <si>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</si>
  <si>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</si>
  <si>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</si>
  <si>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</si>
  <si>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</si>
  <si>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</si>
  <si>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</si>
  <si>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</si>
  <si>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</si>
  <si>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</si>
  <si>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</si>
  <si>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</si>
  <si>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</si>
  <si>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</si>
  <si>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</si>
  <si>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</si>
  <si>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</si>
  <si>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</si>
  <si>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</si>
  <si>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</si>
  <si>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</si>
  <si>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</si>
  <si>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</si>
  <si>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</si>
  <si>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</si>
  <si>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</si>
  <si>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</si>
  <si>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</si>
  <si>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</si>
  <si>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</si>
  <si>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</si>
  <si>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</si>
  <si>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</si>
  <si>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</si>
  <si>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</si>
  <si>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</si>
  <si>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</si>
  <si>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</si>
  <si>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</si>
  <si>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</si>
  <si>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</si>
  <si>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</si>
  <si>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</si>
  <si>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</si>
  <si>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</si>
  <si>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</si>
  <si>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</si>
  <si>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</si>
  <si>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</si>
  <si>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</si>
  <si>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</si>
  <si>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</si>
  <si>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</si>
  <si>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</si>
  <si>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</si>
  <si>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</si>
  <si>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</si>
  <si>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</si>
  <si>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</si>
  <si>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</si>
  <si>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</si>
  <si>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</si>
  <si>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</si>
  <si>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</si>
  <si>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</si>
  <si>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</si>
  <si>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</si>
  <si>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</si>
  <si>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</si>
  <si>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</si>
  <si>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</si>
  <si>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</si>
  <si>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</si>
  <si>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</si>
  <si>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</si>
  <si>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</si>
  <si>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</si>
  <si>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</si>
  <si>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</si>
  <si>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</si>
  <si>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</si>
  <si>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</si>
  <si>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</si>
  <si>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</si>
  <si>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</si>
  <si>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</si>
  <si>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</si>
  <si>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</si>
  <si>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</si>
  <si>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</si>
  <si>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</si>
  <si>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</si>
  <si>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</si>
  <si>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</si>
  <si>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</si>
  <si>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</si>
  <si>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</si>
  <si>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</si>
  <si>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</si>
  <si>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</si>
  <si>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</si>
  <si>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</si>
  <si>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</si>
  <si>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</si>
  <si>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</si>
  <si>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</si>
  <si>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</si>
  <si>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</si>
  <si>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</si>
  <si>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</si>
  <si>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</si>
  <si>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</si>
  <si>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</si>
  <si>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</si>
  <si>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</si>
  <si>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</si>
  <si>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</si>
  <si>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</si>
  <si>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</si>
  <si>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</si>
  <si>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</si>
  <si>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</si>
  <si>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</si>
  <si>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</si>
  <si>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</si>
  <si>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</si>
  <si>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</si>
  <si>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</si>
  <si>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</si>
  <si>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</si>
  <si>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</si>
  <si>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</si>
  <si>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</si>
  <si>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</si>
  <si>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</si>
  <si>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</si>
  <si>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</si>
  <si>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</si>
  <si>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</si>
  <si>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</si>
  <si>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</si>
  <si>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</si>
  <si>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</si>
  <si>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</si>
  <si>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</si>
  <si>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</si>
  <si>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</si>
  <si>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</si>
  <si>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</si>
  <si>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</si>
  <si>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</si>
  <si>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</si>
  <si>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</si>
  <si>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</si>
  <si>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</si>
  <si>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</si>
  <si>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</si>
  <si>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</si>
  <si>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</si>
  <si>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</si>
  <si>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</si>
  <si>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</si>
  <si>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</si>
  <si>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</si>
  <si>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</si>
  <si>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</si>
  <si>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</si>
  <si>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</si>
  <si>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</si>
  <si>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</si>
  <si>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</si>
  <si>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</si>
  <si>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</si>
  <si>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</si>
  <si>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</si>
  <si>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</si>
  <si>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</si>
  <si>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</si>
  <si>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</si>
  <si>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</si>
  <si>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</si>
  <si>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</si>
  <si>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</si>
  <si>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</si>
  <si>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</si>
  <si>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</si>
  <si>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</si>
  <si>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</si>
  <si>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</si>
  <si>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</si>
  <si>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</si>
  <si>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</si>
  <si>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</si>
  <si>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</si>
  <si>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</si>
  <si>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</si>
  <si>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</si>
  <si>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</si>
  <si>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</si>
  <si>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</si>
  <si>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</si>
  <si>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</si>
  <si>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</si>
  <si>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</si>
  <si>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</si>
  <si>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</si>
  <si>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</si>
  <si>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</si>
  <si>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</si>
  <si>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</si>
  <si>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</si>
  <si>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</si>
  <si>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</si>
  <si>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</si>
  <si>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</si>
  <si>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</si>
  <si>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</si>
  <si>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</si>
  <si>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</si>
  <si>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</si>
  <si>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</si>
  <si>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</si>
  <si>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</si>
  <si>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</si>
  <si>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</si>
  <si>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</si>
  <si>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</si>
  <si>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</si>
  <si>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</si>
  <si>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</si>
  <si>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</si>
  <si>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</si>
  <si>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</si>
  <si>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</si>
  <si>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</si>
  <si>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</si>
  <si>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</si>
  <si>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</si>
  <si>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</si>
  <si>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</si>
  <si>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</si>
  <si>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</si>
  <si>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</si>
  <si>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</si>
  <si>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</si>
  <si>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</si>
  <si>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</si>
  <si>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</si>
  <si>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</si>
  <si>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</si>
  <si>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</si>
  <si>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</si>
  <si>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</si>
  <si>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</si>
  <si>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</si>
  <si>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</si>
  <si>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</si>
  <si>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</si>
  <si>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</si>
  <si>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</si>
  <si>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</si>
  <si>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</si>
  <si>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</si>
  <si>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</si>
  <si>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</si>
  <si>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</si>
  <si>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</si>
  <si>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</si>
  <si>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</si>
  <si>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</si>
  <si>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</si>
  <si>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</si>
  <si>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</si>
  <si>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</si>
  <si>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</si>
  <si>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</si>
  <si>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</si>
  <si>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</si>
  <si>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</si>
  <si>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</si>
  <si>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</si>
  <si>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</si>
  <si>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</si>
  <si>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</si>
  <si>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</si>
  <si>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</si>
  <si>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</si>
  <si>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</si>
  <si>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</si>
  <si>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</si>
  <si>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</si>
  <si>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</si>
  <si>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</si>
  <si>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</si>
  <si>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</si>
  <si>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</si>
  <si>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</si>
  <si>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</si>
  <si>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</si>
  <si>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</si>
  <si>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</si>
  <si>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</si>
  <si>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</si>
  <si>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</si>
  <si>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</si>
  <si>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</si>
  <si>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</si>
  <si>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</si>
  <si>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</si>
  <si>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</si>
  <si>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</si>
  <si>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</si>
  <si>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</si>
  <si>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</si>
  <si>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</si>
  <si>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</si>
  <si>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</si>
  <si>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</si>
  <si>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</si>
  <si>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</si>
  <si>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</si>
  <si>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</si>
  <si>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</si>
  <si>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</si>
  <si>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</si>
  <si>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</si>
  <si>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</si>
  <si>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</si>
  <si>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</si>
  <si>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</si>
  <si>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</si>
  <si>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</si>
  <si>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</si>
  <si>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</si>
  <si>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</si>
  <si>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</si>
  <si>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</si>
  <si>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</si>
  <si>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</si>
  <si>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</si>
  <si>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</si>
  <si>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</si>
  <si>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</si>
  <si>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</si>
  <si>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</si>
  <si>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</si>
  <si>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</si>
  <si>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</si>
  <si>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</si>
  <si>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</si>
  <si>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</si>
  <si>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</si>
  <si>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</si>
  <si>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</si>
  <si>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</si>
  <si>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</si>
  <si>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</si>
  <si>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</si>
  <si>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</si>
  <si>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</si>
  <si>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</si>
  <si>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</si>
  <si>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</si>
  <si>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</si>
  <si>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</si>
  <si>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</si>
  <si>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</si>
  <si>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</si>
  <si>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</si>
  <si>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</si>
  <si>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</si>
  <si>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</si>
  <si>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</si>
  <si>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</si>
  <si>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</si>
  <si>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</si>
  <si>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</si>
  <si>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</si>
  <si>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</si>
  <si>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</si>
  <si>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</si>
  <si>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</si>
  <si>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</si>
  <si>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</si>
  <si>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</si>
  <si>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</si>
  <si>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</si>
  <si>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</si>
  <si>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</si>
  <si>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</si>
  <si>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</si>
  <si>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</si>
  <si>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</si>
  <si>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</si>
  <si>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</si>
  <si>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</si>
  <si>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</si>
  <si>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</si>
  <si>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</si>
  <si>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</si>
  <si>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</si>
  <si>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</si>
  <si>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</si>
  <si>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</si>
  <si>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</si>
  <si>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</si>
  <si>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</si>
  <si>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</si>
  <si>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</si>
  <si>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</si>
  <si>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</si>
  <si>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</si>
  <si>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</si>
  <si>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</si>
  <si>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</si>
  <si>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</si>
  <si>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</si>
  <si>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</si>
  <si>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</si>
  <si>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</si>
  <si>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</si>
  <si>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</si>
  <si>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</si>
  <si>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</si>
  <si>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</si>
  <si>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</si>
  <si>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</si>
  <si>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</si>
  <si>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</si>
  <si>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</si>
  <si>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</si>
  <si>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</si>
  <si>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</si>
  <si>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</si>
  <si>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</si>
  <si>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</si>
  <si>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</si>
  <si>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</si>
  <si>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</si>
  <si>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</si>
  <si>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</si>
  <si>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</si>
  <si>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</si>
  <si>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</si>
  <si>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</si>
  <si>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</si>
  <si>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</si>
  <si>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</si>
  <si>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</si>
  <si>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</si>
  <si>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</si>
  <si>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</si>
  <si>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</si>
  <si>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</si>
  <si>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</si>
  <si>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</si>
  <si>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</si>
  <si>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</si>
  <si>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</si>
  <si>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</si>
  <si>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</si>
  <si>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</si>
  <si>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</si>
  <si>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</si>
  <si>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</si>
  <si>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</si>
  <si>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</si>
  <si>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</si>
  <si>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</si>
  <si>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</si>
  <si>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</si>
  <si>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</si>
  <si>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</si>
  <si>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</si>
  <si>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</si>
  <si>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</si>
  <si>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</si>
  <si>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</si>
  <si>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</si>
  <si>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</si>
  <si>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</si>
  <si>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</si>
  <si>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</si>
  <si>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</si>
  <si>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</si>
  <si>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</si>
  <si>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</si>
  <si>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</si>
  <si>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</si>
  <si>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</si>
  <si>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</si>
  <si>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</si>
  <si>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</si>
  <si>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</si>
  <si>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</si>
  <si>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</si>
  <si>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</si>
  <si>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</si>
  <si>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</si>
  <si>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</si>
  <si>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</si>
  <si>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</si>
  <si>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</si>
  <si>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</si>
  <si>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</si>
  <si>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</si>
  <si>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</si>
  <si>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</si>
  <si>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</si>
  <si>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</si>
  <si>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</si>
  <si>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</si>
  <si>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</si>
  <si>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</si>
  <si>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</si>
  <si>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</si>
  <si>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</si>
  <si>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</si>
  <si>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</si>
  <si>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</si>
  <si>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</si>
  <si>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</si>
  <si>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</si>
  <si>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</si>
  <si>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</si>
  <si>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</si>
  <si>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</si>
  <si>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</si>
  <si>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</si>
  <si>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</si>
  <si>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</si>
  <si>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</si>
  <si>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</si>
  <si>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</si>
  <si>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</si>
  <si>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</si>
  <si>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</si>
  <si>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</si>
  <si>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</si>
  <si>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</si>
  <si>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</si>
  <si>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</si>
  <si>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</si>
  <si>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</si>
  <si>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</si>
  <si>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</si>
  <si>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</si>
  <si>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</si>
  <si>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</si>
  <si>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</si>
  <si>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</si>
  <si>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</si>
  <si>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</si>
  <si>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</si>
  <si>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</si>
  <si>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</si>
  <si>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</si>
  <si>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</si>
  <si>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</si>
  <si>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</si>
  <si>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</si>
  <si>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</si>
  <si>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</si>
  <si>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</si>
  <si>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</si>
  <si>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</si>
  <si>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</si>
  <si>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</si>
  <si>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</si>
  <si>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</si>
  <si>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</si>
  <si>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</si>
  <si>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</si>
  <si>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</si>
  <si>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</si>
  <si>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</si>
  <si>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</si>
  <si>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</si>
  <si>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</si>
  <si>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</si>
  <si>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</si>
  <si>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</si>
  <si>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</si>
  <si>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</si>
  <si>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</si>
  <si>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</si>
  <si>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</si>
  <si>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</si>
  <si>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</si>
  <si>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</si>
  <si>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</si>
  <si>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</si>
  <si>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</si>
  <si>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</si>
  <si>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</si>
  <si>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</si>
  <si>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</si>
  <si>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</si>
  <si>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</si>
  <si>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</si>
  <si>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</si>
  <si>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</si>
  <si>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</si>
  <si>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</si>
  <si>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</si>
  <si>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</si>
  <si>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</si>
  <si>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</si>
  <si>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</si>
  <si>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</si>
  <si>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</si>
  <si>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</si>
  <si>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</si>
  <si>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</si>
  <si>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</si>
  <si>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</si>
  <si>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</si>
  <si>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</si>
  <si>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</si>
  <si>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</si>
  <si>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</si>
  <si>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</si>
  <si>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</si>
  <si>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</si>
  <si>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</si>
  <si>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</si>
  <si>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</si>
  <si>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</si>
  <si>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</si>
  <si>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</si>
  <si>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</si>
  <si>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</si>
  <si>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</si>
  <si>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</si>
  <si>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</si>
  <si>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</si>
  <si>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</si>
  <si>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</si>
  <si>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</si>
  <si>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</si>
  <si>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</si>
  <si>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</si>
  <si>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</si>
  <si>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</si>
  <si>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</si>
  <si>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</si>
  <si>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</si>
  <si>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</si>
  <si>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</si>
  <si>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</si>
  <si>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</si>
  <si>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</si>
  <si>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</si>
  <si>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</si>
  <si>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</si>
  <si>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</si>
  <si>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</si>
  <si>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</si>
  <si>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</si>
  <si>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</si>
  <si>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</si>
  <si>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</si>
  <si>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</si>
  <si>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</si>
  <si>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</si>
  <si>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</si>
  <si>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</si>
  <si>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</si>
  <si>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</si>
  <si>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</si>
  <si>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</si>
  <si>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</si>
  <si>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</si>
  <si>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</si>
  <si>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</si>
  <si>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</si>
  <si>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</si>
  <si>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</si>
  <si>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</si>
  <si>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</si>
  <si>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</si>
  <si>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</si>
  <si>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</si>
  <si>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</si>
  <si>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</si>
  <si>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</si>
  <si>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</si>
  <si>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</si>
  <si>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</si>
  <si>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</si>
  <si>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</si>
  <si>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</si>
  <si>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</si>
  <si>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</si>
  <si>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</si>
  <si>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</si>
  <si>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</si>
  <si>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</si>
  <si>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</si>
  <si>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</si>
  <si>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</si>
  <si>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</si>
  <si>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</si>
  <si>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</si>
  <si>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</si>
  <si>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</si>
  <si>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</si>
  <si>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</si>
  <si>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</si>
  <si>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</si>
  <si>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</si>
  <si>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</si>
  <si>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</si>
  <si>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</si>
  <si>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</si>
  <si>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</si>
  <si>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</si>
  <si>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</si>
  <si>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</si>
  <si>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</si>
  <si>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</si>
  <si>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</si>
  <si>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</si>
  <si>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</si>
  <si>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</si>
  <si>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</si>
  <si>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</si>
  <si>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</si>
  <si>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</si>
  <si>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</si>
  <si>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</si>
  <si>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</si>
  <si>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</si>
  <si>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</si>
  <si>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</si>
  <si>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</si>
  <si>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</si>
  <si>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</si>
  <si>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</si>
  <si>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</si>
  <si>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</si>
  <si>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</si>
  <si>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</si>
  <si>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</si>
  <si>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</si>
  <si>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</si>
  <si>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</si>
  <si>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</si>
  <si>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</si>
  <si>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</si>
  <si>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</si>
  <si>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</si>
  <si>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</si>
  <si>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</si>
  <si>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</si>
  <si>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</si>
  <si>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</si>
  <si>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</si>
  <si>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</si>
  <si>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</si>
  <si>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</si>
  <si>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</si>
  <si>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</si>
  <si>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</si>
  <si>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</si>
  <si>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</si>
  <si>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</si>
  <si>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</si>
  <si>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</si>
  <si>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</si>
  <si>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</si>
  <si>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</si>
  <si>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</si>
  <si>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</si>
  <si>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</si>
  <si>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</si>
  <si>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</si>
  <si>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</si>
  <si>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</si>
  <si>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</si>
  <si>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</si>
  <si>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</si>
  <si>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</si>
  <si>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</si>
  <si>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</si>
  <si>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</si>
  <si>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</si>
  <si>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</si>
  <si>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</si>
  <si>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</si>
  <si>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</si>
  <si>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</si>
  <si>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</si>
  <si>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</si>
  <si>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</si>
  <si>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</si>
  <si>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</si>
  <si>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</si>
  <si>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</si>
  <si>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</si>
  <si>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</si>
  <si>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</si>
  <si>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</si>
  <si>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</si>
  <si>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</si>
  <si>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</si>
  <si>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</si>
  <si>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</si>
  <si>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</si>
  <si>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</si>
  <si>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</si>
  <si>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</si>
  <si>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</si>
  <si>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</si>
  <si>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</si>
  <si>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</si>
  <si>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</si>
  <si>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</si>
  <si>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</si>
  <si>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</si>
  <si>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</si>
  <si>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</si>
  <si>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</si>
  <si>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</si>
  <si>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</si>
  <si>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</si>
  <si>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</si>
  <si>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</si>
  <si>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</si>
  <si>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</si>
  <si>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</si>
  <si>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</si>
  <si>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</si>
  <si>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</si>
  <si>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</si>
  <si>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</si>
  <si>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</si>
  <si>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</si>
  <si>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</si>
  <si>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</si>
  <si>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</si>
  <si>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</si>
  <si>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</si>
  <si>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</si>
  <si>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</si>
  <si>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</si>
  <si>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</si>
  <si>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</si>
  <si>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</si>
  <si>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</si>
  <si>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</si>
  <si>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</si>
  <si>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</si>
  <si>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</si>
  <si>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</si>
  <si>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</si>
  <si>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</si>
  <si>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</si>
  <si>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</si>
  <si>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</si>
  <si>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</si>
  <si>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</si>
  <si>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</si>
  <si>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</si>
  <si>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</si>
  <si>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</si>
  <si>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</si>
  <si>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</si>
  <si>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</si>
  <si>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</si>
  <si>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</si>
  <si>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</si>
  <si>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</si>
  <si>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</si>
  <si>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</si>
  <si>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</si>
  <si>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</si>
  <si>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</si>
  <si>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</si>
  <si>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</si>
  <si>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</si>
  <si>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</si>
  <si>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</si>
  <si>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</si>
  <si>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</si>
  <si>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</si>
  <si>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</si>
  <si>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</si>
  <si>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</si>
  <si>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</si>
  <si>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</si>
  <si>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</si>
  <si>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</si>
  <si>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</si>
  <si>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</si>
  <si>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</si>
  <si>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</si>
  <si>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</si>
  <si>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</si>
  <si>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</si>
  <si>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</si>
  <si>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</si>
  <si>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</si>
  <si>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</si>
  <si>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</si>
  <si>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</si>
  <si>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</si>
  <si>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</si>
  <si>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</si>
  <si>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</si>
  <si>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</si>
  <si>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</si>
  <si>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</si>
  <si>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</si>
  <si>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</si>
  <si>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</si>
  <si>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</si>
  <si>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</si>
  <si>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</si>
  <si>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</si>
  <si>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</si>
  <si>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</si>
  <si>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</si>
  <si>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</si>
  <si>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</si>
  <si>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</si>
  <si>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</si>
  <si>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</si>
  <si>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</si>
  <si>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</si>
  <si>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</si>
  <si>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</si>
  <si>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</si>
  <si>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</si>
  <si>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</si>
  <si>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</si>
  <si>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</si>
  <si>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</si>
  <si>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</si>
  <si>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</si>
  <si>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</si>
  <si>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</si>
  <si>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</si>
  <si>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</si>
  <si>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</si>
  <si>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</si>
  <si>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</si>
  <si>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</si>
  <si>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</si>
  <si>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</si>
  <si>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</si>
  <si>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</si>
  <si>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</si>
  <si>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</si>
  <si>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</si>
  <si>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</si>
  <si>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</si>
  <si>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</si>
  <si>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</si>
  <si>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</si>
  <si>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</si>
  <si>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</si>
  <si>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</si>
  <si>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</si>
  <si>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</si>
  <si>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</si>
  <si>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</si>
  <si>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</si>
  <si>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</si>
  <si>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</si>
  <si>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</si>
  <si>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</si>
  <si>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</si>
  <si>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</si>
  <si>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</si>
  <si>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</si>
  <si>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</si>
  <si>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</si>
  <si>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</si>
  <si>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</si>
  <si>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</si>
  <si>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</si>
  <si>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</si>
  <si>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</si>
  <si>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</si>
  <si>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</si>
  <si>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</si>
  <si>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</si>
  <si>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</si>
  <si>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</si>
  <si>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</si>
  <si>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</si>
  <si>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</si>
  <si>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</si>
  <si>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</si>
  <si>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</si>
  <si>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</si>
  <si>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</si>
  <si>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</si>
  <si>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</si>
  <si>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</si>
  <si>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</si>
  <si>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</si>
  <si>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</si>
  <si>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</si>
  <si>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</si>
  <si>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</si>
  <si>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</si>
  <si>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</si>
  <si>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</si>
  <si>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</si>
  <si>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</si>
  <si>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</si>
  <si>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</si>
  <si>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</si>
  <si>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</si>
  <si>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</si>
  <si>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</si>
  <si>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</si>
  <si>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</si>
  <si>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</si>
  <si>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</si>
  <si>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</si>
  <si>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</si>
  <si>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</si>
  <si>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</si>
  <si>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</si>
  <si>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</si>
  <si>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</si>
  <si>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</si>
  <si>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</si>
  <si>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</si>
  <si>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</si>
  <si>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</si>
  <si>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</si>
  <si>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</si>
  <si>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</si>
  <si>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</si>
  <si>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</si>
  <si>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</si>
  <si>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</si>
  <si>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</si>
  <si>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</si>
  <si>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</si>
  <si>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</si>
  <si>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</si>
  <si>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</si>
  <si>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</si>
  <si>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</si>
  <si>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</si>
  <si>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</si>
  <si>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</si>
  <si>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</si>
  <si>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</si>
  <si>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</si>
  <si>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</si>
  <si>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</si>
  <si>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</si>
  <si>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</si>
  <si>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</si>
  <si>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</si>
  <si>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</si>
  <si>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</si>
  <si>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</si>
  <si>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</si>
  <si>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</si>
  <si>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</si>
  <si>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</si>
  <si>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</si>
  <si>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</si>
  <si>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</si>
  <si>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</si>
  <si>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</si>
  <si>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</si>
  <si>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</si>
  <si>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</si>
  <si>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</si>
  <si>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</si>
  <si>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</si>
  <si>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</si>
  <si>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</si>
  <si>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</si>
  <si>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</si>
  <si>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</si>
  <si>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</si>
  <si>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</si>
  <si>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</si>
  <si>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</si>
  <si>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</si>
  <si>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</si>
  <si>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</si>
  <si>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</si>
  <si>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</si>
  <si>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</si>
  <si>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</si>
  <si>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</si>
  <si>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</si>
  <si>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</si>
  <si>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</si>
  <si>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</si>
  <si>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</si>
  <si>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</si>
  <si>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</si>
  <si>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</si>
  <si>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</si>
  <si>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</si>
  <si>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</si>
  <si>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</si>
  <si>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</si>
  <si>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</si>
  <si>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</si>
  <si>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</si>
  <si>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</si>
  <si>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</si>
  <si>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</si>
  <si>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</si>
  <si>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</si>
  <si>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</si>
  <si>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</si>
  <si>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</si>
  <si>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</si>
  <si>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</si>
  <si>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</si>
  <si>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</si>
  <si>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</si>
  <si>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</si>
  <si>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</si>
  <si>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</si>
  <si>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</si>
  <si>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</si>
  <si>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</si>
  <si>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</si>
  <si>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</si>
  <si>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</si>
  <si>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</si>
  <si>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</si>
  <si>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</si>
  <si>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</si>
  <si>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</si>
  <si>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</si>
  <si>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</si>
  <si>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</si>
  <si>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</si>
  <si>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</si>
  <si>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</si>
  <si>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</si>
  <si>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</si>
  <si>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</si>
  <si>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</si>
  <si>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</si>
  <si>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</si>
  <si>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</si>
  <si>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</si>
  <si>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</si>
  <si>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</si>
  <si>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</si>
  <si>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</si>
  <si>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</si>
  <si>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</si>
  <si>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</si>
  <si>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</si>
  <si>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</si>
  <si>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</si>
  <si>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</si>
  <si>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</si>
  <si>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</si>
  <si>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</si>
  <si>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</si>
  <si>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</si>
  <si>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</si>
  <si>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</si>
  <si>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</si>
  <si>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</si>
  <si>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</si>
  <si>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</si>
  <si>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</si>
  <si>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</si>
  <si>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</si>
  <si>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</si>
  <si>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</si>
  <si>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</si>
  <si>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</si>
  <si>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</si>
  <si>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</si>
  <si>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</si>
  <si>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</si>
  <si>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</si>
  <si>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</si>
  <si>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</si>
  <si>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</si>
  <si>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</si>
  <si>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</si>
  <si>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</si>
  <si>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</si>
  <si>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</si>
  <si>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</si>
  <si>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</si>
  <si>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</si>
  <si>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</si>
  <si>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</si>
  <si>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</si>
  <si>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</si>
  <si>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</si>
  <si>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</si>
  <si>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</si>
  <si>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</si>
  <si>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</si>
  <si>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</si>
  <si>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</si>
  <si>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</si>
  <si>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</si>
  <si>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</si>
  <si>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</si>
  <si>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</si>
  <si>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</si>
  <si>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</si>
  <si>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</si>
  <si>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</si>
  <si>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</si>
  <si>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</si>
  <si>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</si>
  <si>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</si>
  <si>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</si>
  <si>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</si>
  <si>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</si>
  <si>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</si>
  <si>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</si>
  <si>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</si>
  <si>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</si>
  <si>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</si>
  <si>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</si>
  <si>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</si>
  <si>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</si>
  <si>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</si>
  <si>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</si>
  <si>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</si>
  <si>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</si>
  <si>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</si>
  <si>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</si>
  <si>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</si>
  <si>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</si>
  <si>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</si>
  <si>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</si>
  <si>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</si>
  <si>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</si>
  <si>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</si>
  <si>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</si>
  <si>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</si>
  <si>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</si>
  <si>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</si>
  <si>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</si>
  <si>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</si>
  <si>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</si>
  <si>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</si>
  <si>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</si>
  <si>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</si>
  <si>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</si>
  <si>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</si>
  <si>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</si>
  <si>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</si>
  <si>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</si>
  <si>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</si>
  <si>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</si>
  <si>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</si>
  <si>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</si>
  <si>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</si>
  <si>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</si>
  <si>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</si>
  <si>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</si>
  <si>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</si>
  <si>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</si>
  <si>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</si>
  <si>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</si>
  <si>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</si>
  <si>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</si>
  <si>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</si>
  <si>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</si>
  <si>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</si>
  <si>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</si>
  <si>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</si>
  <si>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</si>
  <si>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</si>
  <si>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</si>
  <si>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</si>
  <si>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</si>
  <si>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</si>
  <si>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</si>
  <si>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</si>
  <si>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</si>
  <si>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</si>
  <si>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</si>
  <si>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</si>
  <si>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</si>
  <si>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</si>
  <si>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</si>
  <si>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</si>
  <si>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</si>
  <si>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</si>
  <si>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</si>
  <si>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</si>
  <si>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</si>
  <si>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</si>
  <si>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</si>
  <si>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</si>
  <si>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</si>
  <si>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</si>
  <si>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</si>
  <si>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</si>
  <si>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</si>
  <si>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</si>
  <si>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</si>
  <si>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</si>
  <si>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</si>
  <si>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</si>
  <si>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</si>
  <si>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</si>
  <si>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</si>
  <si>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</si>
  <si>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</si>
  <si>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</si>
  <si>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</si>
  <si>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</si>
  <si>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</si>
  <si>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</si>
  <si>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</si>
  <si>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</si>
  <si>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</si>
  <si>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</si>
  <si>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</si>
  <si>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</si>
  <si>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</si>
  <si>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</si>
  <si>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</si>
  <si>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</si>
  <si>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</si>
  <si>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</si>
  <si>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</si>
  <si>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</si>
  <si>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</si>
  <si>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</si>
  <si>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</si>
  <si>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</si>
  <si>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</si>
  <si>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</si>
  <si>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</si>
  <si>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</si>
  <si>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</si>
  <si>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</si>
  <si>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</si>
  <si>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</si>
  <si>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</si>
  <si>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</si>
  <si>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</si>
  <si>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</si>
  <si>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</si>
  <si>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</si>
  <si>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</si>
  <si>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</si>
  <si>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</si>
  <si>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</si>
  <si>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</si>
  <si>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</si>
  <si>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</si>
  <si>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</si>
  <si>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</si>
  <si>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</si>
  <si>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</si>
  <si>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</si>
  <si>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</si>
  <si>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</si>
  <si>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</si>
  <si>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</si>
  <si>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</si>
  <si>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</si>
  <si>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</si>
  <si>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</si>
  <si>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</si>
  <si>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</si>
  <si>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</si>
  <si>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</si>
  <si>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</si>
  <si>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</si>
  <si>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</si>
  <si>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</si>
  <si>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</si>
  <si>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</si>
  <si>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</si>
  <si>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</si>
  <si>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</si>
  <si>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</si>
  <si>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</si>
  <si>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</si>
  <si>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</si>
  <si>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</si>
  <si>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</si>
  <si>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</si>
  <si>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</si>
  <si>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</si>
  <si>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</si>
  <si>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</si>
  <si>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</si>
  <si>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</si>
  <si>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</si>
  <si>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</si>
  <si>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</si>
  <si>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</si>
  <si>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</si>
  <si>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</si>
  <si>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</si>
  <si>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</si>
  <si>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</si>
  <si>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</si>
  <si>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</si>
  <si>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</si>
  <si>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</si>
  <si>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</si>
  <si>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</si>
  <si>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</si>
  <si>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</si>
  <si>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</si>
  <si>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</si>
  <si>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</si>
  <si>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</si>
  <si>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</si>
  <si>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</si>
  <si>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</si>
  <si>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</si>
  <si>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</si>
  <si>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</si>
  <si>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</si>
  <si>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</si>
  <si>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</si>
  <si>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</si>
  <si>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</si>
  <si>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</si>
  <si>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</si>
  <si>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</si>
  <si>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</si>
  <si>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</si>
  <si>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</si>
  <si>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</si>
  <si>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</si>
  <si>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</si>
  <si>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</si>
  <si>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</si>
  <si>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</si>
  <si>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</si>
  <si>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</si>
  <si>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</si>
  <si>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</si>
  <si>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</si>
  <si>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</si>
  <si>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</si>
  <si>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</si>
  <si>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</si>
  <si>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</si>
  <si>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</si>
  <si>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</si>
  <si>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</si>
  <si>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</si>
  <si>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</si>
  <si>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</si>
  <si>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</si>
  <si>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</si>
  <si>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</si>
  <si>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</si>
  <si>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</si>
  <si>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</si>
  <si>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</si>
  <si>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</si>
  <si>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</si>
  <si>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</si>
  <si>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</si>
  <si>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</si>
  <si>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</si>
  <si>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</si>
  <si>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</si>
  <si>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</si>
  <si>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</si>
  <si>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</si>
  <si>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</si>
  <si>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</si>
  <si>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</si>
  <si>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</si>
  <si>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</si>
  <si>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</si>
  <si>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</si>
  <si>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</si>
  <si>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</si>
  <si>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</si>
  <si>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</si>
  <si>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</si>
  <si>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</si>
  <si>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</si>
  <si>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</si>
  <si>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</si>
  <si>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</si>
  <si>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</si>
  <si>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</si>
  <si>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</si>
  <si>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</si>
  <si>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</si>
  <si>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</si>
  <si>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</si>
  <si>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</si>
  <si>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</si>
  <si>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</si>
  <si>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</si>
  <si>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</si>
  <si>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</si>
  <si>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</si>
  <si>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</si>
  <si>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</si>
  <si>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</si>
  <si>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</si>
  <si>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</si>
  <si>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</si>
  <si>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</si>
  <si>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</si>
  <si>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</si>
  <si>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</si>
  <si>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</si>
  <si>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</si>
  <si>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</si>
  <si>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</si>
  <si>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</si>
  <si>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</si>
  <si>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</si>
  <si>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</si>
  <si>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</si>
  <si>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</si>
  <si>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</si>
  <si>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</si>
  <si>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</si>
  <si>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</si>
  <si>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</si>
  <si>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</si>
  <si>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</si>
  <si>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</si>
  <si>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</si>
  <si>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</si>
  <si>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</si>
  <si>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</si>
  <si>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</si>
  <si>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</si>
  <si>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</si>
  <si>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</si>
  <si>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</si>
  <si>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</si>
  <si>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</si>
  <si>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</si>
  <si>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</si>
  <si>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</si>
  <si>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</si>
  <si>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</si>
  <si>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</si>
  <si>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</si>
  <si>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</si>
  <si>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</si>
  <si>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</si>
  <si>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</si>
  <si>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</si>
  <si>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</si>
  <si>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</si>
  <si>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</si>
  <si>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</si>
  <si>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</si>
  <si>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</si>
  <si>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</si>
  <si>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</si>
  <si>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</si>
  <si>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</si>
  <si>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</si>
  <si>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</si>
  <si>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</si>
  <si>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</si>
  <si>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</si>
  <si>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</si>
  <si>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</si>
  <si>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</si>
  <si>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</si>
  <si>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</si>
  <si>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</si>
  <si>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</si>
  <si>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</si>
  <si>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</si>
  <si>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</si>
  <si>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</si>
  <si>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</si>
  <si>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</si>
  <si>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</si>
  <si>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</si>
  <si>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</si>
  <si>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</si>
  <si>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</si>
  <si>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</si>
  <si>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</si>
  <si>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</si>
  <si>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</si>
  <si>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</si>
  <si>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</si>
  <si>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</si>
  <si>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</si>
  <si>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</si>
  <si>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</si>
  <si>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</si>
  <si>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</si>
  <si>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</si>
  <si>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</si>
  <si>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</si>
  <si>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</si>
  <si>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</si>
  <si>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</si>
  <si>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</si>
  <si>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</si>
  <si>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</si>
  <si>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</si>
  <si>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</si>
  <si>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</si>
  <si>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</si>
  <si>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</si>
  <si>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</si>
  <si>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</si>
  <si>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</si>
  <si>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</si>
  <si>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</si>
  <si>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</si>
  <si>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</si>
  <si>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</si>
  <si>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</si>
  <si>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</si>
  <si>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</si>
  <si>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</si>
  <si>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</si>
  <si>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</si>
  <si>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</si>
  <si>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</si>
  <si>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</si>
  <si>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</si>
  <si>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</si>
  <si>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</si>
  <si>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</si>
  <si>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</si>
  <si>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</si>
  <si>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</si>
  <si>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</si>
  <si>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</si>
  <si>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</si>
  <si>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</si>
  <si>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</si>
  <si>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</si>
  <si>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</si>
  <si>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</si>
  <si>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</si>
  <si>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</si>
  <si>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</si>
  <si>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</si>
  <si>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</si>
  <si>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</si>
  <si>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</si>
  <si>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</si>
  <si>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</si>
  <si>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</si>
  <si>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</si>
  <si>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</si>
  <si>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</si>
  <si>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</si>
  <si>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</si>
  <si>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</si>
  <si>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</si>
  <si>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</si>
  <si>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</si>
  <si>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</si>
  <si>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</si>
  <si>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</si>
  <si>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</si>
  <si>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</si>
  <si>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</si>
  <si>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</si>
  <si>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</si>
  <si>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</si>
  <si>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</si>
  <si>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</si>
  <si>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</si>
  <si>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</si>
  <si>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</si>
  <si>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</si>
  <si>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</si>
  <si>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</si>
  <si>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</si>
  <si>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</si>
  <si>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</si>
  <si>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</si>
  <si>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</si>
  <si>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</si>
  <si>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</si>
  <si>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</si>
  <si>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</si>
  <si>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</si>
  <si>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</si>
  <si>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</si>
  <si>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</si>
  <si>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</si>
  <si>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</si>
  <si>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</si>
  <si>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</si>
  <si>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</si>
  <si>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</si>
  <si>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</si>
  <si>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</si>
  <si>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</si>
  <si>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</si>
  <si>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</si>
  <si>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</si>
  <si>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</si>
  <si>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</si>
  <si>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</si>
  <si>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</si>
  <si>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</si>
  <si>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</si>
  <si>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</si>
  <si>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</si>
  <si>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</si>
  <si>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</si>
  <si>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</si>
  <si>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</si>
  <si>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</si>
  <si>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</si>
  <si>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</si>
  <si>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</si>
  <si>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</si>
  <si>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</si>
  <si>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</si>
  <si>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</si>
  <si>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</si>
  <si>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</si>
  <si>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</si>
  <si>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</si>
  <si>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</si>
  <si>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</si>
  <si>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</si>
  <si>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</si>
  <si>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</si>
  <si>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</si>
  <si>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</si>
  <si>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</si>
  <si>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</si>
  <si>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</si>
  <si>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</si>
  <si>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</si>
  <si>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</si>
  <si>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</si>
  <si>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</si>
  <si>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</si>
  <si>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</si>
  <si>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</si>
  <si>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</si>
  <si>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</si>
  <si>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</si>
  <si>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</si>
  <si>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</si>
  <si>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</si>
  <si>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</si>
  <si>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</si>
  <si>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</si>
  <si>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</si>
  <si>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</si>
  <si>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</si>
  <si>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</si>
  <si>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</si>
  <si>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</si>
  <si>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</si>
  <si>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</si>
  <si>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</si>
  <si>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</si>
  <si>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</si>
  <si>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</si>
  <si>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</si>
  <si>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</si>
  <si>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</si>
  <si>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</si>
  <si>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</si>
  <si>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</si>
  <si>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</si>
  <si>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</si>
  <si>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</si>
  <si>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</si>
  <si>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</si>
  <si>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</si>
  <si>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</si>
  <si>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</si>
  <si>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</si>
  <si>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</si>
  <si>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</si>
  <si>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</si>
  <si>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</si>
  <si>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</si>
  <si>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</si>
  <si>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</si>
  <si>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</si>
  <si>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</si>
  <si>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</si>
  <si>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</si>
  <si>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</si>
  <si>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</si>
  <si>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</si>
  <si>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</si>
  <si>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</si>
  <si>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</si>
  <si>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</si>
  <si>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</si>
  <si>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</si>
  <si>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</si>
  <si>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</si>
  <si>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</si>
  <si>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</si>
  <si>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</si>
  <si>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</si>
  <si>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</si>
  <si>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</si>
  <si>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</si>
  <si>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</si>
  <si>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</si>
  <si>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</si>
  <si>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</si>
  <si>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</si>
  <si>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</si>
  <si>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</si>
  <si>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</si>
  <si>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</si>
  <si>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</si>
  <si>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</si>
  <si>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</si>
  <si>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</si>
  <si>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</si>
  <si>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</si>
  <si>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</si>
  <si>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</si>
  <si>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</si>
  <si>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</si>
  <si>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</si>
  <si>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</si>
  <si>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</si>
  <si>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</si>
  <si>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</si>
  <si>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</si>
  <si>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</si>
  <si>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</si>
  <si>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</si>
  <si>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</si>
  <si>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</si>
  <si>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</si>
  <si>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</si>
  <si>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</si>
  <si>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</si>
  <si>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</si>
  <si>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</si>
  <si>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</si>
  <si>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</si>
  <si>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</si>
  <si>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</si>
  <si>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</si>
  <si>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</si>
  <si>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</si>
  <si>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</si>
  <si>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</si>
  <si>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</si>
  <si>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</si>
  <si>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</si>
  <si>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</si>
  <si>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</si>
  <si>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</si>
  <si>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</si>
  <si>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</si>
  <si>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</si>
  <si>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</si>
  <si>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</si>
  <si>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</si>
  <si>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</si>
  <si>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</si>
  <si>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</si>
  <si>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</si>
  <si>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</si>
  <si>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</si>
  <si>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</si>
  <si>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</si>
  <si>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</si>
  <si>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</si>
  <si>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</si>
  <si>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</si>
  <si>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</si>
  <si>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</si>
  <si>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</si>
  <si>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</si>
  <si>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</si>
  <si>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</si>
  <si>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</si>
  <si>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</si>
  <si>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</si>
  <si>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</si>
  <si>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</si>
  <si>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</si>
  <si>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</si>
  <si>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</si>
  <si>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</si>
  <si>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</si>
  <si>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</si>
  <si>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</si>
  <si>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</si>
  <si>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</si>
  <si>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</si>
  <si>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</si>
  <si>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</si>
  <si>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</si>
  <si>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</si>
  <si>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</si>
  <si>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</si>
  <si>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</si>
  <si>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</si>
  <si>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</si>
  <si>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</si>
  <si>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</si>
  <si>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</si>
  <si>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</si>
  <si>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</si>
  <si>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</si>
  <si>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</si>
  <si>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</si>
  <si>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</si>
  <si>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</si>
  <si>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</si>
  <si>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</si>
  <si>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</si>
  <si>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</si>
  <si>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</si>
  <si>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</si>
  <si>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</si>
  <si>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</si>
  <si>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</si>
  <si>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</si>
  <si>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</si>
  <si>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</si>
  <si>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</si>
  <si>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</si>
  <si>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</si>
  <si>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</si>
  <si>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</si>
  <si>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</si>
  <si>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</si>
  <si>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</si>
  <si>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</si>
  <si>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</si>
  <si>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</si>
  <si>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</si>
  <si>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</si>
  <si>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</si>
  <si>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</si>
  <si>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</si>
  <si>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</si>
  <si>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</si>
  <si>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</si>
  <si>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</si>
  <si>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</si>
  <si>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</si>
  <si>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</si>
  <si>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</si>
  <si>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</si>
  <si>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</si>
  <si>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</si>
  <si>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</si>
  <si>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</si>
  <si>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</si>
  <si>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</si>
  <si>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</si>
  <si>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</si>
  <si>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</si>
  <si>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</si>
  <si>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</si>
  <si>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</si>
  <si>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</si>
  <si>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</si>
  <si>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</si>
  <si>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</si>
  <si>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</si>
  <si>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</si>
  <si>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</si>
  <si>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</si>
  <si>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</si>
  <si>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</si>
  <si>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</si>
  <si>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</si>
  <si>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</si>
  <si>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</si>
  <si>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</si>
  <si>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</si>
  <si>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</si>
  <si>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</si>
  <si>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</si>
  <si>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</si>
  <si>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</si>
  <si>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</si>
  <si>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</si>
  <si>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</si>
  <si>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</si>
  <si>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</si>
  <si>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</si>
  <si>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</si>
  <si>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</si>
  <si>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</si>
  <si>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</si>
  <si>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</si>
  <si>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</si>
  <si>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</si>
  <si>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</si>
  <si>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</si>
  <si>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</si>
  <si>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</si>
  <si>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</si>
  <si>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</si>
  <si>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</si>
  <si>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</si>
  <si>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</si>
  <si>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</si>
  <si>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</si>
  <si>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</si>
  <si>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</si>
  <si>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</si>
  <si>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</si>
  <si>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</si>
  <si>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</si>
  <si>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</si>
  <si>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</si>
  <si>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</si>
  <si>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</si>
  <si>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</si>
  <si>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</si>
  <si>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</si>
  <si>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</si>
  <si>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</si>
  <si>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</si>
  <si>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</si>
  <si>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</si>
  <si>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</si>
  <si>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</si>
  <si>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</si>
  <si>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</si>
  <si>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</si>
  <si>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</si>
  <si>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</si>
  <si>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</si>
  <si>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</si>
  <si>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</si>
  <si>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</si>
  <si>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</si>
  <si>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</si>
  <si>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</si>
  <si>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</si>
  <si>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</si>
  <si>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</si>
  <si>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</si>
  <si>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</si>
  <si>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</si>
  <si>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</si>
  <si>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</si>
  <si>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</si>
  <si>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</si>
  <si>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</si>
  <si>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</si>
  <si>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</si>
  <si>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</si>
  <si>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</si>
  <si>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</si>
  <si>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</si>
  <si>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</si>
  <si>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</si>
  <si>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</si>
  <si>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</si>
  <si>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</si>
  <si>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</si>
  <si>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</si>
  <si>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</si>
  <si>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</si>
  <si>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</si>
  <si>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</si>
  <si>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</si>
  <si>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</si>
  <si>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</si>
  <si>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</si>
  <si>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</si>
  <si>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</si>
  <si>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</si>
  <si>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</si>
  <si>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</si>
  <si>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</si>
  <si>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</si>
  <si>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</si>
  <si>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</si>
  <si>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</si>
  <si>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</si>
  <si>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</si>
  <si>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</si>
  <si>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</si>
  <si>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</si>
  <si>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</si>
  <si>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</si>
  <si>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</si>
  <si>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</si>
  <si>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</si>
  <si>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</si>
  <si>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</si>
  <si>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</si>
  <si>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</si>
  <si>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</si>
  <si>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</si>
  <si>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</si>
  <si>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</si>
  <si>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</si>
  <si>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</si>
  <si>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</si>
  <si>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</si>
  <si>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</si>
  <si>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</si>
  <si>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</si>
  <si>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</si>
  <si>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</si>
  <si>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</si>
  <si>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</si>
  <si>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</si>
  <si>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</si>
  <si>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</si>
  <si>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</si>
  <si>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</si>
  <si>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</si>
  <si>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</si>
  <si>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</si>
  <si>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</si>
  <si>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</si>
  <si>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</si>
  <si>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</si>
  <si>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</si>
  <si>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</si>
  <si>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</si>
  <si>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</si>
  <si>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</si>
  <si>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</si>
  <si>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</si>
  <si>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</si>
  <si>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</si>
  <si>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</si>
  <si>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</si>
  <si>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</si>
  <si>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</si>
  <si>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</si>
  <si>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</si>
  <si>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</si>
  <si>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</si>
  <si>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</si>
  <si>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</si>
  <si>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</si>
  <si>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</si>
  <si>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</si>
  <si>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</si>
  <si>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</si>
  <si>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</si>
  <si>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</si>
  <si>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</si>
  <si>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</si>
  <si>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</si>
  <si>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</si>
  <si>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</si>
  <si>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</si>
  <si>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</si>
  <si>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</si>
  <si>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</si>
  <si>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</si>
  <si>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</si>
  <si>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</si>
  <si>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</si>
  <si>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</si>
  <si>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</si>
  <si>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</si>
  <si>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</si>
  <si>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</si>
  <si>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</si>
  <si>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</si>
  <si>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</si>
  <si>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</si>
  <si>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</si>
  <si>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</si>
  <si>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</si>
  <si>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</si>
  <si>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</si>
  <si>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</si>
  <si>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</si>
  <si>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</si>
  <si>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</si>
  <si>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</si>
  <si>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</si>
  <si>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</si>
  <si>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</si>
  <si>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</si>
  <si>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</si>
  <si>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</si>
  <si>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</si>
  <si>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</si>
  <si>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</si>
  <si>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</si>
  <si>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</si>
  <si>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</si>
  <si>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</si>
  <si>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</si>
  <si>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</si>
  <si>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</si>
  <si>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</si>
  <si>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</si>
  <si>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</si>
  <si>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</si>
  <si>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</si>
  <si>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</si>
  <si>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</si>
  <si>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</si>
  <si>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</si>
  <si>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</si>
  <si>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</si>
  <si>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</si>
  <si>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</si>
  <si>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</si>
  <si>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</si>
  <si>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</si>
  <si>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</si>
  <si>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</si>
  <si>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</si>
  <si>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</si>
  <si>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</si>
  <si>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</si>
  <si>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</si>
  <si>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</si>
  <si>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</si>
  <si>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</si>
  <si>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</si>
  <si>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</si>
  <si>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</si>
  <si>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</si>
  <si>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</si>
  <si>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</si>
  <si>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</si>
  <si>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</si>
  <si>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</si>
  <si>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</si>
  <si>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</si>
  <si>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</si>
  <si>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</si>
  <si>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</si>
  <si>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</si>
  <si>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</si>
  <si>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</si>
  <si>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</si>
  <si>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</si>
  <si>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</si>
  <si>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</si>
  <si>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</si>
  <si>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</si>
  <si>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</si>
  <si>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</si>
  <si>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</si>
  <si>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</si>
  <si>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</si>
  <si>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</si>
  <si>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</si>
  <si>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</si>
  <si>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</si>
  <si>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</si>
  <si>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</si>
  <si>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</si>
  <si>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</si>
  <si>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</si>
  <si>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</si>
  <si>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</si>
  <si>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</si>
  <si>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</si>
  <si>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</si>
  <si>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</si>
  <si>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</si>
  <si>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</si>
  <si>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</si>
  <si>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</si>
  <si>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</si>
  <si>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</si>
  <si>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</si>
  <si>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</si>
  <si>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</si>
  <si>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</si>
  <si>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</si>
  <si>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</si>
  <si>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</si>
  <si>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</si>
  <si>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</si>
  <si>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</si>
  <si>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</si>
  <si>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</si>
  <si>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</si>
  <si>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</si>
  <si>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</si>
  <si>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</si>
  <si>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</si>
  <si>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</si>
  <si>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</si>
  <si>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</si>
  <si>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</si>
  <si>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</si>
  <si>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</si>
  <si>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</si>
  <si>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</si>
  <si>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</si>
  <si>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</si>
  <si>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</si>
  <si>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</si>
  <si>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</si>
  <si>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</si>
  <si>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</si>
  <si>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</si>
  <si>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</si>
  <si>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</si>
  <si>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</si>
  <si>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</si>
  <si>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</si>
  <si>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</si>
  <si>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</si>
  <si>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</si>
  <si>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</si>
  <si>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</si>
  <si>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</si>
  <si>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</si>
  <si>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</si>
  <si>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</si>
  <si>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</si>
  <si>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</si>
  <si>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</si>
  <si>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</si>
  <si>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</si>
  <si>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</si>
  <si>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</si>
  <si>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</si>
  <si>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</si>
  <si>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</si>
  <si>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</si>
  <si>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</si>
  <si>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</si>
  <si>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</si>
  <si>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</si>
  <si>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</si>
  <si>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</si>
  <si>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</si>
  <si>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</si>
  <si>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</si>
  <si>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</si>
  <si>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</si>
  <si>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</si>
  <si>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</si>
  <si>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</si>
  <si>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</si>
  <si>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</si>
  <si>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</si>
  <si>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</si>
  <si>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</si>
  <si>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</si>
  <si>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</si>
  <si>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</si>
  <si>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</si>
  <si>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</si>
  <si>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</si>
  <si>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</si>
  <si>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</si>
  <si>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</si>
  <si>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</si>
  <si>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</si>
  <si>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</si>
  <si>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</si>
  <si>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</si>
  <si>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</si>
  <si>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</si>
  <si>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</si>
  <si>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</si>
  <si>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</si>
  <si>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</si>
  <si>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</si>
  <si>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</si>
  <si>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</si>
  <si>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</si>
  <si>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</si>
  <si>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</si>
  <si>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</si>
  <si>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</si>
  <si>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</si>
  <si>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</si>
  <si>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</si>
  <si>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</si>
  <si>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</si>
  <si>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</si>
  <si>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</si>
  <si>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</si>
  <si>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</si>
  <si>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</si>
  <si>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</si>
  <si>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</si>
  <si>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</si>
  <si>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</si>
  <si>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</si>
  <si>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</si>
  <si>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</si>
  <si>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</si>
  <si>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</si>
  <si>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</si>
  <si>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</si>
  <si>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</si>
  <si>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</si>
  <si>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</si>
  <si>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</si>
  <si>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</si>
  <si>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</si>
  <si>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</si>
  <si>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</si>
  <si>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</si>
  <si>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</si>
  <si>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</si>
  <si>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</si>
  <si>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</si>
  <si>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</si>
  <si>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</si>
  <si>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</si>
  <si>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</si>
  <si>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</si>
  <si>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</si>
  <si>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</si>
  <si>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</si>
  <si>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</si>
  <si>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</si>
  <si>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</si>
  <si>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</si>
  <si>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</si>
  <si>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</si>
  <si>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</si>
  <si>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</si>
  <si>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</si>
  <si>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</si>
  <si>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</si>
  <si>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</si>
  <si>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</si>
  <si>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</si>
  <si>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</si>
  <si>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</si>
  <si>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</si>
  <si>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</si>
  <si>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</si>
  <si>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</si>
  <si>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</si>
  <si>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</si>
  <si>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</si>
  <si>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</si>
  <si>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</si>
  <si>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</si>
  <si>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</si>
  <si>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</si>
  <si>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</si>
  <si>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</si>
  <si>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</si>
  <si>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</si>
  <si>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</si>
  <si>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</si>
  <si>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</si>
  <si>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</si>
  <si>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</si>
  <si>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</si>
  <si>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</si>
  <si>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</si>
  <si>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</si>
  <si>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</si>
  <si>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</si>
  <si>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</si>
  <si>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</si>
  <si>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</si>
  <si>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</si>
  <si>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</si>
  <si>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</si>
  <si>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</si>
  <si>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</si>
  <si>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</si>
  <si>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</si>
  <si>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</si>
  <si>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</si>
  <si>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</si>
  <si>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</si>
  <si>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</si>
  <si>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</si>
  <si>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</si>
  <si>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</si>
  <si>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</si>
  <si>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</si>
  <si>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</si>
  <si>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</si>
  <si>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</si>
  <si>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</si>
  <si>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</si>
  <si>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</si>
  <si>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</si>
  <si>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</si>
  <si>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</si>
  <si>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</si>
  <si>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</si>
  <si>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</si>
  <si>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</si>
  <si>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</si>
  <si>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</si>
  <si>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</si>
  <si>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</si>
  <si>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</si>
  <si>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</si>
  <si>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</si>
  <si>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</si>
  <si>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</si>
  <si>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</si>
  <si>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</si>
  <si>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</si>
  <si>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</si>
  <si>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</si>
  <si>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</si>
  <si>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</si>
  <si>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</si>
  <si>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</si>
  <si>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</si>
  <si>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</si>
  <si>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</si>
  <si>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</si>
  <si>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</si>
  <si>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</si>
  <si>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</si>
  <si>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</si>
  <si>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</si>
  <si>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</si>
  <si>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</si>
  <si>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</si>
  <si>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</si>
  <si>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</si>
  <si>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</si>
  <si>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</si>
  <si>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</si>
  <si>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</si>
  <si>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</si>
  <si>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</si>
  <si>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</si>
  <si>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</si>
  <si>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</si>
  <si>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</si>
  <si>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</si>
  <si>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</si>
  <si>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</si>
  <si>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</si>
  <si>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</si>
  <si>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</si>
  <si>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</si>
  <si>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</si>
  <si>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</si>
  <si>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</si>
  <si>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</si>
  <si>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</si>
  <si>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</si>
  <si>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</si>
  <si>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</si>
  <si>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</si>
  <si>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</si>
  <si>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</si>
  <si>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</si>
  <si>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</si>
  <si>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</si>
  <si>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</si>
  <si>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</si>
  <si>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</si>
  <si>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</si>
  <si>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</si>
  <si>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</si>
  <si>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</si>
  <si>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</si>
  <si>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</si>
  <si>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</si>
  <si>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</si>
  <si>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</si>
  <si>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</si>
  <si>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</si>
  <si>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</si>
  <si>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</si>
  <si>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</si>
  <si>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</si>
  <si>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</si>
  <si>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</si>
  <si>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</si>
  <si>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</si>
  <si>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</si>
  <si>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</si>
  <si>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</si>
  <si>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</si>
  <si>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</si>
  <si>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</si>
  <si>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</si>
  <si>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</si>
  <si>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</si>
  <si>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</si>
  <si>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</si>
  <si>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</si>
  <si>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</si>
  <si>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</si>
  <si>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</si>
  <si>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</si>
  <si>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</si>
  <si>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</si>
  <si>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</si>
  <si>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</si>
  <si>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</si>
  <si>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</si>
  <si>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</si>
  <si>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</si>
  <si>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</si>
  <si>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</si>
  <si>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</si>
  <si>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</si>
  <si>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</si>
  <si>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</si>
  <si>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</si>
  <si>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</si>
  <si>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</si>
  <si>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</si>
  <si>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</si>
  <si>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</si>
  <si>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</si>
  <si>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</si>
  <si>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</si>
  <si>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</si>
  <si>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</si>
  <si>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</si>
  <si>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</si>
  <si>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</si>
  <si>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</si>
  <si>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</si>
  <si>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</si>
  <si>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</si>
  <si>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</si>
  <si>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</si>
  <si>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</si>
  <si>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</si>
  <si>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</si>
  <si>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</si>
  <si>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</si>
  <si>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</si>
  <si>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</si>
  <si>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</si>
  <si>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</si>
  <si>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</si>
  <si>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</si>
  <si>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</si>
  <si>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</si>
  <si>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</si>
  <si>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</si>
  <si>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</si>
  <si>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</si>
  <si>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</si>
  <si>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</si>
  <si>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</si>
  <si>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</si>
  <si>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</si>
  <si>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</si>
  <si>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</si>
  <si>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</si>
  <si>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</si>
  <si>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</si>
  <si>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</si>
  <si>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</si>
  <si>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</si>
  <si>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</si>
  <si>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</si>
  <si>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</si>
  <si>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</si>
  <si>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</si>
  <si>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</si>
  <si>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</si>
  <si>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</si>
  <si>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</si>
  <si>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</si>
  <si>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</si>
  <si>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</si>
  <si>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</si>
  <si>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</si>
  <si>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</si>
  <si>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</si>
  <si>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</si>
  <si>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</si>
  <si>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</si>
  <si>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</si>
  <si>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</si>
  <si>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</si>
  <si>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</si>
  <si>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</si>
  <si>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</si>
  <si>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</si>
  <si>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</si>
  <si>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</si>
  <si>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</si>
  <si>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</si>
  <si>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</si>
  <si>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</si>
  <si>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</si>
  <si>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</si>
  <si>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</si>
  <si>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</si>
  <si>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</si>
  <si>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</si>
  <si>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</si>
  <si>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</si>
  <si>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</si>
  <si>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</si>
  <si>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</si>
  <si>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</si>
  <si>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</si>
  <si>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</si>
  <si>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</si>
  <si>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</si>
  <si>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</si>
  <si>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</si>
  <si>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</si>
  <si>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</si>
  <si>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</si>
  <si>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</si>
  <si>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</si>
  <si>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</si>
  <si>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</si>
  <si>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</si>
  <si>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</si>
  <si>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</si>
  <si>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</si>
  <si>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</si>
  <si>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</si>
  <si>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</si>
  <si>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</si>
  <si>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</si>
  <si>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</si>
  <si>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</si>
  <si>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</si>
  <si>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</si>
  <si>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</si>
  <si>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</si>
  <si>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</si>
  <si>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</si>
  <si>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</si>
  <si>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</si>
  <si>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</si>
  <si>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</si>
  <si>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</si>
  <si>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</si>
  <si>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</si>
  <si>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</si>
  <si>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</si>
  <si>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</si>
  <si>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</si>
  <si>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</si>
  <si>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</si>
  <si>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</si>
  <si>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</si>
  <si>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</si>
  <si>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</si>
  <si>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</si>
  <si>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</si>
  <si>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</si>
  <si>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</si>
  <si>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</si>
  <si>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</si>
  <si>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</si>
  <si>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</si>
  <si>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</si>
  <si>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</si>
  <si>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</si>
  <si>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</si>
  <si>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</si>
  <si>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</si>
  <si>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</si>
  <si>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</si>
  <si>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</si>
  <si>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</si>
  <si>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</si>
  <si>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</si>
  <si>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</si>
  <si>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</si>
  <si>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</si>
  <si>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</si>
  <si>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</si>
  <si>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</si>
  <si>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</si>
  <si>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</si>
  <si>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</si>
  <si>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</si>
  <si>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</si>
  <si>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</si>
  <si>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</si>
  <si>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</si>
  <si>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</si>
  <si>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</si>
  <si>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</si>
  <si>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</si>
  <si>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</si>
  <si>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</si>
  <si>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</si>
  <si>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</si>
  <si>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</si>
  <si>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</si>
  <si>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</si>
  <si>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</si>
  <si>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</si>
  <si>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</si>
  <si>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</si>
  <si>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</si>
  <si>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</si>
  <si>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</si>
  <si>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</si>
  <si>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</si>
  <si>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</si>
  <si>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</si>
  <si>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</si>
  <si>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</si>
  <si>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</si>
  <si>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</si>
  <si>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</si>
  <si>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</si>
  <si>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</si>
  <si>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</si>
  <si>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</si>
  <si>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</si>
  <si>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</si>
  <si>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</si>
  <si>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</si>
  <si>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</si>
  <si>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</si>
  <si>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</si>
  <si>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</si>
  <si>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</si>
  <si>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</si>
  <si>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</si>
  <si>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</si>
  <si>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</si>
  <si>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</si>
  <si>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</si>
  <si>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</si>
  <si>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</si>
  <si>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</si>
  <si>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</si>
  <si>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</si>
  <si>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</si>
  <si>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</si>
  <si>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</si>
  <si>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</si>
  <si>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</si>
  <si>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</si>
  <si>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</si>
  <si>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</si>
  <si>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</si>
  <si>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</si>
  <si>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</si>
  <si>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</si>
  <si>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</si>
  <si>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</si>
  <si>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</si>
  <si>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</si>
  <si>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</si>
  <si>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</si>
  <si>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</si>
  <si>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</si>
  <si>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</si>
  <si>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</si>
  <si>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</si>
  <si>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</si>
  <si>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</si>
  <si>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</si>
  <si>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</si>
  <si>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</si>
  <si>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</si>
  <si>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</si>
  <si>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</si>
  <si>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</si>
  <si>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</si>
  <si>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</si>
  <si>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</si>
  <si>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</si>
  <si>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</si>
  <si>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</si>
  <si>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</si>
  <si>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</si>
  <si>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</si>
  <si>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</si>
  <si>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</si>
  <si>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</si>
  <si>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</si>
  <si>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</si>
  <si>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</si>
  <si>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</si>
  <si>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</si>
  <si>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</si>
  <si>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</si>
  <si>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</si>
  <si>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</si>
  <si>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</si>
  <si>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</si>
  <si>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</si>
  <si>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</si>
  <si>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</si>
  <si>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</si>
  <si>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</si>
  <si>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</si>
  <si>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</si>
  <si>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</si>
  <si>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</si>
  <si>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</si>
  <si>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</si>
  <si>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</si>
  <si>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</si>
  <si>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</si>
  <si>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</si>
  <si>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</si>
  <si>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</si>
  <si>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</si>
  <si>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</si>
  <si>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</si>
  <si>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</si>
  <si>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</si>
  <si>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</si>
  <si>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</si>
  <si>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</si>
  <si>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</si>
  <si>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</si>
  <si>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</si>
  <si>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</si>
  <si>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</si>
  <si>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</si>
  <si>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</si>
  <si>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</si>
  <si>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</si>
  <si>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</si>
  <si>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</si>
  <si>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</si>
  <si>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</si>
  <si>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</si>
  <si>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</si>
  <si>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</si>
  <si>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</si>
  <si>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</si>
  <si>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</si>
  <si>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</si>
  <si>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</si>
  <si>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</si>
  <si>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</si>
  <si>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</si>
  <si>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</si>
  <si>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</si>
  <si>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</si>
  <si>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</si>
  <si>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</si>
  <si>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</si>
  <si>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</si>
  <si>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</si>
  <si>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</si>
  <si>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</si>
  <si>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</si>
  <si>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</si>
  <si>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</si>
  <si>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</si>
  <si>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</si>
  <si>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</si>
  <si>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</si>
  <si>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</si>
  <si>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</si>
  <si>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</si>
  <si>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</si>
  <si>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</si>
  <si>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</si>
  <si>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</si>
  <si>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</si>
  <si>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</si>
  <si>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</si>
  <si>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</si>
  <si>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</si>
  <si>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</si>
  <si>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</si>
  <si>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</si>
  <si>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</si>
  <si>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</si>
  <si>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</si>
  <si>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</si>
  <si>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</si>
  <si>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</si>
  <si>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</si>
  <si>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</si>
  <si>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</si>
  <si>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</si>
  <si>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</si>
  <si>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</si>
  <si>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</si>
  <si>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</si>
  <si>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</si>
  <si>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</si>
  <si>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</si>
  <si>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</si>
  <si>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</si>
  <si>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</si>
  <si>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</si>
  <si>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</si>
  <si>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</si>
  <si>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</si>
  <si>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</si>
  <si>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</si>
  <si>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</si>
  <si>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</si>
  <si>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</si>
  <si>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</si>
  <si>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</si>
  <si>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</si>
  <si>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</si>
  <si>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</si>
  <si>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</si>
  <si>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</si>
  <si>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</si>
  <si>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</si>
  <si>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</si>
  <si>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</si>
  <si>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</si>
  <si>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</si>
  <si>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</si>
  <si>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</si>
  <si>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</si>
  <si>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</si>
  <si>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</si>
  <si>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</si>
  <si>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</si>
  <si>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</si>
  <si>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</si>
  <si>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</si>
  <si>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</si>
  <si>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</si>
  <si>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</si>
  <si>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</si>
  <si>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</si>
  <si>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</si>
  <si>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</si>
  <si>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</si>
  <si>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</si>
  <si>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</si>
  <si>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</si>
  <si>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</si>
  <si>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</si>
  <si>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</si>
  <si>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</si>
  <si>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</si>
  <si>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</si>
  <si>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</si>
  <si>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</si>
  <si>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</si>
  <si>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</si>
  <si>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</si>
  <si>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</si>
  <si>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</si>
  <si>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</si>
  <si>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</si>
  <si>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</si>
  <si>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</si>
  <si>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</si>
  <si>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</si>
  <si>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</si>
  <si>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</si>
  <si>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</si>
  <si>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</si>
  <si>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</si>
  <si>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</si>
  <si>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</si>
  <si>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</si>
  <si>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</si>
  <si>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</si>
  <si>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</si>
  <si>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</si>
  <si>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</si>
  <si>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</si>
  <si>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</si>
  <si>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</si>
  <si>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</si>
  <si>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</si>
  <si>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</si>
  <si>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</si>
  <si>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</si>
  <si>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</si>
  <si>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</si>
  <si>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</si>
  <si>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</si>
  <si>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</si>
  <si>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</si>
  <si>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</si>
  <si>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</si>
  <si>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</si>
  <si>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</si>
  <si>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</si>
  <si>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</si>
  <si>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</si>
  <si>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</si>
  <si>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</si>
  <si>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</si>
  <si>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</si>
  <si>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</si>
  <si>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</si>
  <si>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</si>
  <si>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</si>
  <si>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</si>
  <si>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</si>
  <si>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</si>
  <si>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</si>
  <si>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</si>
  <si>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</si>
  <si>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</si>
  <si>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</si>
  <si>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</si>
  <si>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</si>
  <si>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</si>
  <si>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</si>
  <si>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</si>
  <si>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</si>
  <si>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</si>
  <si>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</si>
  <si>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</si>
  <si>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</si>
  <si>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</si>
  <si>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</si>
  <si>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</si>
  <si>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</si>
  <si>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</si>
  <si>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</si>
  <si>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</si>
  <si>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</si>
  <si>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</si>
  <si>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</si>
  <si>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</si>
  <si>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</si>
  <si>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</si>
  <si>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</si>
  <si>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</si>
  <si>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</si>
  <si>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</si>
  <si>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</si>
  <si>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</si>
  <si>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</si>
  <si>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</si>
  <si>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</si>
  <si>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</si>
  <si>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</si>
  <si>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</si>
  <si>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</si>
  <si>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</si>
  <si>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</si>
  <si>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</si>
  <si>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</si>
  <si>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</si>
  <si>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</si>
  <si>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</si>
  <si>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</si>
  <si>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</si>
  <si>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</si>
  <si>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</si>
  <si>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</si>
  <si>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</si>
  <si>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</si>
  <si>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</si>
  <si>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</si>
  <si>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</si>
  <si>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</si>
  <si>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</si>
  <si>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</si>
  <si>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</si>
  <si>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</si>
  <si>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</si>
  <si>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</si>
  <si>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</si>
  <si>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</si>
  <si>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</si>
  <si>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</si>
  <si>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</si>
  <si>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</si>
  <si>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</si>
  <si>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</si>
  <si>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</si>
  <si>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</si>
  <si>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</si>
  <si>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</si>
  <si>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</si>
  <si>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</si>
  <si>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</si>
  <si>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</si>
  <si>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</si>
  <si>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</si>
  <si>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</si>
  <si>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</si>
  <si>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</si>
  <si>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</si>
  <si>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</si>
  <si>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</si>
  <si>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</si>
  <si>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</si>
  <si>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</si>
  <si>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</si>
  <si>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</si>
  <si>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</si>
  <si>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</si>
  <si>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</si>
  <si>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</si>
  <si>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</si>
  <si>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</si>
  <si>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</si>
  <si>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</si>
  <si>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</si>
  <si>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</si>
  <si>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</si>
  <si>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</si>
  <si>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</si>
  <si>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</si>
  <si>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</si>
  <si>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</si>
  <si>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</si>
  <si>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</si>
  <si>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</si>
  <si>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</si>
  <si>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</si>
  <si>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</si>
  <si>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</si>
  <si>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</si>
  <si>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</si>
  <si>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</si>
  <si>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</si>
  <si>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</si>
  <si>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</si>
  <si>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</si>
  <si>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</si>
  <si>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</si>
  <si>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</si>
  <si>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</si>
  <si>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</si>
  <si>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</si>
  <si>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</si>
  <si>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</si>
  <si>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</si>
  <si>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</si>
  <si>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</si>
  <si>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</si>
  <si>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</si>
  <si>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</si>
  <si>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</si>
  <si>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</si>
  <si>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</si>
  <si>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</si>
  <si>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</si>
  <si>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</si>
  <si>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</si>
  <si>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</si>
  <si>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</si>
  <si>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</si>
  <si>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</si>
  <si>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</si>
  <si>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</si>
  <si>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</si>
  <si>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</si>
  <si>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</si>
  <si>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</si>
  <si>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</si>
  <si>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</si>
  <si>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</si>
  <si>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</si>
  <si>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</si>
  <si>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</si>
  <si>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</si>
  <si>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</si>
  <si>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</si>
  <si>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</si>
  <si>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</si>
  <si>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</si>
  <si>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</si>
  <si>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</si>
  <si>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</si>
  <si>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</si>
  <si>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</si>
  <si>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</si>
  <si>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</si>
  <si>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</si>
  <si>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</si>
  <si>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</si>
  <si>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</si>
  <si>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</si>
  <si>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</si>
  <si>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</si>
  <si>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</si>
  <si>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</si>
  <si>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</si>
  <si>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</si>
  <si>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</si>
  <si>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</si>
  <si>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</si>
  <si>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</si>
  <si>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</si>
  <si>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</si>
  <si>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</si>
  <si>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</si>
  <si>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</si>
  <si>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</si>
  <si>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</si>
  <si>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</si>
  <si>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</si>
  <si>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</si>
  <si>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</si>
  <si>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</si>
  <si>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</si>
  <si>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</si>
  <si>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</si>
  <si>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</si>
  <si>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</si>
  <si>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</si>
  <si>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</si>
  <si>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</si>
  <si>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</si>
  <si>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</si>
  <si>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</si>
  <si>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</si>
  <si>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</si>
  <si>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</si>
  <si>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</si>
  <si>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</si>
  <si>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</si>
  <si>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</si>
  <si>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</si>
  <si>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</si>
  <si>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</si>
  <si>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</si>
  <si>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</si>
  <si>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</si>
  <si>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</si>
  <si>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</si>
  <si>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</si>
  <si>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</si>
  <si>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</si>
  <si>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</si>
  <si>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</si>
  <si>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</si>
  <si>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</si>
  <si>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</si>
  <si>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</si>
  <si>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</si>
  <si>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</si>
  <si>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</si>
  <si>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</si>
  <si>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</si>
  <si>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</si>
  <si>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</si>
  <si>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</si>
  <si>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</si>
  <si>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</si>
  <si>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</si>
  <si>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</si>
  <si>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</si>
  <si>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</si>
  <si>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</si>
  <si>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</si>
  <si>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</si>
  <si>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</si>
  <si>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</si>
  <si>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</si>
  <si>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</si>
  <si>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</si>
  <si>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</si>
  <si>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</si>
  <si>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</si>
  <si>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</si>
  <si>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</si>
  <si>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</si>
  <si>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</si>
  <si>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</si>
  <si>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</si>
  <si>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</si>
  <si>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</si>
  <si>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</si>
  <si>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</si>
  <si>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</si>
  <si>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</si>
  <si>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</si>
  <si>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</si>
  <si>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</si>
  <si>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</si>
  <si>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</si>
  <si>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</si>
  <si>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</si>
  <si>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</si>
  <si>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</si>
  <si>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</si>
  <si>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</si>
  <si>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</si>
  <si>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</si>
  <si>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</si>
  <si>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</si>
  <si>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</si>
  <si>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</si>
  <si>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</si>
  <si>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</si>
  <si>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</si>
  <si>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</si>
  <si>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</si>
  <si>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</si>
  <si>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</si>
  <si>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</si>
  <si>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</si>
  <si>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</si>
  <si>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</si>
  <si>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</si>
  <si>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</si>
  <si>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</si>
  <si>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</si>
  <si>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</si>
  <si>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</si>
  <si>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</si>
  <si>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</si>
  <si>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</si>
  <si>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</si>
  <si>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</si>
  <si>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</si>
  <si>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</si>
  <si>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</si>
  <si>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</si>
  <si>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</si>
  <si>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</si>
  <si>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</si>
  <si>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</si>
  <si>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</si>
  <si>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</si>
  <si>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</si>
  <si>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</si>
  <si>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</si>
  <si>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</si>
  <si>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</si>
  <si>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</si>
  <si>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</si>
  <si>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</si>
  <si>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</si>
  <si>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</si>
  <si>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</si>
  <si>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</si>
  <si>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</si>
  <si>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</si>
  <si>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</si>
  <si>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</si>
  <si>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</si>
  <si>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</si>
  <si>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</si>
  <si>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</si>
  <si>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</si>
  <si>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</si>
  <si>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</si>
  <si>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</si>
  <si>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</si>
  <si>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</si>
  <si>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</si>
  <si>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</si>
  <si>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</si>
  <si>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</si>
  <si>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</si>
  <si>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</si>
  <si>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</si>
  <si>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</si>
  <si>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</si>
  <si>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</si>
  <si>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</si>
  <si>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</si>
  <si>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</si>
  <si>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</si>
  <si>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</si>
  <si>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</si>
  <si>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</si>
  <si>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</si>
  <si>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</si>
  <si>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</si>
  <si>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</si>
  <si>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</si>
  <si>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</si>
  <si>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</si>
  <si>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</si>
  <si>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</si>
  <si>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</si>
  <si>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</si>
  <si>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</si>
  <si>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</si>
  <si>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</si>
  <si>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</si>
  <si>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</si>
  <si>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</si>
  <si>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</si>
  <si>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</si>
  <si>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</si>
  <si>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</si>
  <si>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</si>
  <si>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</si>
  <si>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</si>
  <si>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</si>
  <si>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</si>
  <si>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</si>
  <si>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</si>
  <si>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</si>
  <si>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</si>
  <si>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</si>
  <si>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</si>
  <si>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</si>
  <si>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</si>
  <si>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</si>
  <si>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</si>
  <si>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</si>
  <si>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</si>
  <si>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</si>
  <si>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</si>
  <si>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</si>
  <si>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</si>
  <si>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</si>
  <si>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</si>
  <si>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</si>
  <si>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</si>
  <si>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</si>
  <si>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</si>
  <si>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</si>
  <si>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</si>
  <si>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</si>
  <si>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</si>
  <si>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</si>
  <si>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</si>
  <si>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</si>
  <si>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</si>
  <si>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</si>
  <si>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</si>
  <si>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</si>
  <si>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</si>
  <si>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</si>
  <si>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</si>
  <si>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</si>
  <si>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</si>
  <si>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</si>
  <si>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</si>
  <si>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</si>
  <si>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</si>
  <si>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</si>
  <si>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</si>
  <si>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</si>
  <si>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</si>
  <si>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</si>
  <si>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</si>
  <si>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</si>
  <si>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</si>
  <si>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</si>
  <si>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</si>
  <si>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</si>
  <si>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</si>
  <si>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</si>
  <si>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</si>
  <si>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</si>
  <si>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</si>
  <si>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</si>
  <si>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</si>
  <si>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</si>
  <si>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</si>
  <si>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</si>
  <si>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</si>
  <si>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</si>
  <si>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</si>
  <si>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</si>
  <si>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</si>
  <si>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</si>
  <si>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</si>
  <si>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</si>
  <si>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</si>
  <si>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</si>
  <si>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</si>
  <si>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</si>
  <si>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</si>
  <si>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</si>
  <si>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</si>
  <si>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</si>
  <si>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</si>
  <si>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</si>
  <si>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</si>
  <si>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</si>
  <si>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</si>
  <si>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</si>
  <si>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</si>
  <si>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</si>
  <si>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</si>
  <si>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</si>
  <si>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</si>
  <si>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</si>
  <si>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</si>
  <si>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</si>
  <si>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</si>
  <si>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</si>
  <si>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</si>
  <si>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</si>
  <si>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</si>
  <si>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</si>
  <si>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</si>
  <si>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</si>
  <si>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</si>
  <si>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</si>
  <si>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</si>
  <si>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</si>
  <si>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</si>
  <si>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</si>
  <si>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</si>
  <si>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</si>
  <si>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</si>
  <si>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</si>
  <si>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</si>
  <si>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</si>
  <si>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</si>
  <si>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</si>
  <si>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</si>
  <si>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</si>
  <si>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</si>
  <si>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</si>
  <si>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</si>
  <si>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</si>
  <si>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</si>
  <si>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</si>
  <si>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</si>
  <si>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</si>
  <si>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</si>
  <si>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</si>
  <si>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</si>
  <si>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</si>
  <si>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</si>
  <si>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</si>
  <si>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</si>
  <si>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</si>
  <si>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</si>
  <si>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</si>
  <si>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</si>
  <si>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</si>
  <si>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</si>
  <si>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</si>
  <si>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</si>
  <si>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</si>
  <si>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</si>
  <si>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</si>
  <si>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</si>
  <si>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</si>
  <si>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</si>
  <si>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</si>
  <si>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</si>
  <si>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</si>
  <si>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</si>
  <si>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</si>
  <si>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</si>
  <si>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</si>
  <si>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</si>
  <si>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</si>
  <si>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</si>
  <si>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</si>
  <si>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</si>
  <si>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</si>
  <si>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</si>
  <si>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</si>
  <si>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</si>
  <si>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</si>
  <si>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</si>
  <si>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</si>
  <si>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</si>
  <si>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</si>
  <si>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</si>
  <si>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</si>
  <si>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</si>
  <si>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</si>
  <si>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</si>
  <si>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</si>
  <si>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</si>
  <si>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</si>
  <si>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</si>
  <si>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</si>
  <si>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</si>
  <si>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</si>
  <si>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</si>
  <si>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</si>
  <si>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</si>
  <si>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</si>
  <si>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</si>
  <si>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</si>
  <si>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</si>
  <si>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</si>
  <si>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</si>
  <si>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</si>
  <si>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</si>
  <si>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</si>
  <si>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</si>
  <si>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</si>
  <si>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</si>
  <si>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</si>
  <si>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</si>
  <si>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</si>
  <si>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</si>
  <si>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</si>
  <si>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</si>
  <si>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</si>
  <si>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</si>
  <si>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</si>
  <si>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</si>
  <si>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</si>
  <si>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</si>
  <si>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</si>
  <si>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</si>
  <si>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</si>
  <si>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</si>
  <si>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</si>
  <si>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</si>
  <si>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</si>
  <si>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</si>
  <si>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</si>
  <si>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</si>
  <si>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</si>
  <si>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</si>
  <si>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</si>
  <si>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</si>
  <si>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</si>
  <si>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</si>
  <si>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</si>
  <si>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</si>
  <si>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</si>
  <si>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</si>
  <si>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</si>
  <si>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</si>
  <si>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</si>
  <si>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</si>
  <si>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</si>
  <si>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</si>
  <si>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</si>
  <si>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</si>
  <si>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</si>
  <si>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</si>
  <si>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</si>
  <si>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</si>
  <si>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</si>
  <si>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</si>
  <si>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</si>
  <si>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</si>
  <si>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</si>
  <si>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</si>
  <si>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</si>
  <si>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</si>
  <si>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</si>
  <si>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</si>
  <si>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</si>
  <si>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</si>
  <si>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</si>
  <si>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</si>
  <si>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</si>
  <si>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</si>
  <si>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</si>
  <si>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</si>
  <si>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</si>
  <si>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</si>
  <si>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</si>
  <si>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</si>
  <si>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</si>
  <si>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</si>
  <si>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</si>
  <si>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</si>
  <si>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</si>
  <si>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</si>
  <si>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</si>
  <si>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</si>
  <si>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</si>
  <si>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</si>
  <si>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</si>
  <si>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</si>
  <si>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</si>
  <si>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</si>
  <si>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</si>
  <si>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</si>
  <si>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</si>
  <si>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</si>
  <si>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</si>
  <si>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</si>
  <si>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</si>
  <si>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</si>
  <si>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</si>
  <si>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</si>
  <si>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</si>
  <si>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</si>
  <si>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</si>
  <si>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</si>
  <si>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</si>
  <si>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</si>
  <si>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</si>
  <si>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</si>
  <si>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</si>
  <si>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</si>
  <si>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</si>
  <si>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</si>
  <si>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</si>
  <si>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</si>
  <si>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</si>
  <si>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</si>
  <si>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</si>
  <si>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</si>
  <si>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</si>
  <si>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</si>
  <si>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</si>
  <si>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</si>
  <si>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</si>
  <si>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</si>
  <si>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</si>
  <si>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</si>
  <si>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</si>
  <si>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</si>
  <si>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</si>
  <si>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</si>
  <si>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</si>
  <si>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</si>
  <si>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</si>
  <si>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</si>
  <si>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</si>
  <si>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</si>
  <si>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</si>
  <si>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</si>
  <si>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</si>
  <si>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</si>
  <si>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</si>
  <si>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</si>
  <si>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</si>
  <si>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</si>
  <si>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</si>
  <si>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</si>
  <si>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</si>
  <si>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</si>
  <si>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</si>
  <si>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</si>
  <si>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</si>
  <si>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</si>
  <si>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</si>
  <si>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</si>
  <si>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</si>
  <si>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</si>
  <si>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</si>
  <si>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</si>
  <si>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</si>
  <si>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</si>
  <si>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</si>
  <si>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</si>
  <si>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</si>
  <si>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</si>
  <si>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</si>
  <si>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</si>
  <si>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</si>
  <si>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</si>
  <si>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</si>
  <si>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</si>
  <si>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</si>
  <si>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</si>
  <si>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</si>
  <si>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</si>
  <si>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</si>
  <si>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</si>
  <si>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</si>
  <si>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</si>
  <si>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</si>
  <si>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</si>
  <si>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</si>
  <si>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</si>
  <si>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</si>
  <si>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</si>
  <si>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</si>
  <si>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</si>
  <si>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</si>
  <si>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</si>
  <si>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</si>
  <si>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</si>
  <si>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</si>
  <si>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</si>
  <si>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</si>
  <si>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</si>
  <si>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</si>
  <si>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</si>
  <si>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</si>
  <si>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</si>
  <si>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</si>
  <si>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</si>
  <si>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</si>
  <si>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</si>
  <si>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</si>
  <si>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</si>
  <si>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</si>
  <si>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</si>
  <si>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</si>
  <si>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</si>
  <si>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</si>
  <si>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</si>
  <si>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</si>
  <si>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</si>
  <si>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</si>
  <si>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</si>
  <si>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</si>
  <si>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</si>
  <si>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</si>
  <si>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</si>
  <si>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</si>
  <si>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</si>
  <si>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</si>
  <si>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</si>
  <si>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</si>
  <si>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</si>
  <si>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</si>
  <si>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</si>
  <si>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</si>
  <si>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</si>
  <si>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</si>
  <si>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</si>
  <si>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</si>
  <si>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</si>
  <si>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</si>
  <si>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</si>
  <si>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</si>
  <si>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</si>
  <si>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</si>
  <si>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</si>
  <si>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</si>
  <si>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</si>
  <si>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</si>
  <si>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</si>
  <si>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</si>
  <si>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</si>
  <si>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</si>
  <si>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</si>
  <si>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</si>
  <si>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</si>
  <si>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</si>
  <si>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</si>
  <si>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</si>
  <si>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</si>
  <si>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</si>
  <si>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</si>
  <si>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</si>
  <si>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</si>
  <si>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</si>
  <si>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</si>
  <si>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</si>
  <si>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</si>
  <si>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</si>
  <si>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</si>
  <si>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</si>
  <si>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</si>
  <si>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</si>
  <si>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</si>
  <si>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</si>
  <si>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</si>
  <si>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</si>
  <si>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</si>
  <si>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</si>
  <si>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</si>
  <si>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</si>
  <si>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</si>
  <si>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</si>
  <si>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</si>
  <si>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</si>
  <si>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</si>
  <si>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</si>
  <si>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</si>
  <si>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</si>
  <si>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</si>
  <si>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</si>
  <si>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</si>
  <si>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</si>
  <si>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</si>
  <si>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</si>
  <si>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</si>
  <si>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</si>
  <si>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</si>
  <si>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</si>
  <si>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</si>
  <si>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</si>
  <si>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</si>
  <si>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</si>
  <si>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</si>
  <si>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</si>
  <si>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</si>
  <si>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</si>
  <si>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</si>
  <si>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</si>
  <si>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</si>
  <si>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</si>
  <si>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</si>
  <si>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</si>
  <si>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</si>
  <si>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</si>
  <si>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</si>
  <si>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</si>
  <si>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</si>
  <si>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</si>
  <si>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</si>
  <si>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</si>
  <si>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</si>
  <si>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</si>
  <si>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</si>
  <si>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</si>
  <si>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</si>
  <si>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</si>
  <si>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</si>
  <si>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</si>
  <si>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</si>
  <si>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</si>
  <si>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</si>
  <si>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</si>
  <si>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</si>
  <si>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</si>
  <si>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</si>
  <si>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</si>
  <si>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</si>
  <si>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</si>
  <si>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</si>
  <si>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</si>
  <si>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</si>
  <si>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</si>
  <si>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</si>
  <si>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</si>
  <si>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</si>
  <si>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</si>
  <si>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</si>
  <si>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</si>
  <si>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</si>
  <si>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</si>
  <si>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</si>
  <si>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</si>
  <si>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</si>
  <si>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</si>
  <si>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</si>
  <si>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</si>
  <si>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</si>
  <si>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</si>
  <si>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</si>
  <si>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</si>
  <si>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</si>
  <si>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</si>
  <si>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</si>
  <si>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</si>
  <si>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</si>
  <si>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</si>
  <si>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</si>
  <si>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</si>
  <si>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</si>
  <si>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</si>
  <si>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</si>
  <si>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</si>
  <si>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</si>
  <si>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</si>
  <si>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</si>
  <si>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</si>
  <si>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</si>
  <si>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</si>
  <si>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</si>
  <si>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</si>
  <si>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</si>
  <si>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</si>
  <si>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</si>
  <si>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</si>
  <si>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</si>
  <si>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</si>
  <si>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</si>
  <si>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</si>
  <si>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</si>
  <si>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</si>
  <si>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</si>
  <si>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</si>
  <si>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</si>
  <si>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</si>
  <si>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</si>
  <si>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</si>
  <si>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</si>
  <si>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</si>
  <si>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</si>
  <si>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</si>
  <si>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</si>
  <si>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</si>
  <si>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</si>
  <si>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</si>
  <si>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</si>
  <si>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</si>
  <si>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</si>
  <si>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</si>
  <si>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</si>
  <si>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</si>
  <si>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</si>
  <si>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</si>
  <si>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</si>
  <si>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</si>
  <si>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</si>
  <si>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</si>
  <si>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</si>
  <si>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</si>
  <si>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</si>
  <si>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</si>
  <si>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</si>
  <si>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</si>
  <si>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</si>
  <si>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</si>
  <si>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</si>
  <si>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</si>
  <si>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</si>
  <si>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</si>
  <si>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</si>
  <si>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</si>
  <si>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</si>
  <si>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</si>
  <si>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</si>
  <si>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</si>
  <si>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</si>
  <si>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</si>
  <si>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</si>
  <si>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</si>
  <si>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</si>
  <si>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</si>
  <si>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</si>
  <si>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</si>
  <si>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</si>
  <si>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</si>
  <si>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</si>
  <si>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</si>
  <si>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</si>
  <si>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</si>
  <si>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</si>
  <si>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</si>
  <si>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</si>
  <si>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</si>
  <si>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</si>
  <si>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</si>
  <si>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</si>
  <si>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</si>
  <si>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</si>
  <si>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</si>
  <si>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</si>
  <si>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</si>
  <si>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</si>
  <si>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</si>
  <si>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</si>
  <si>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</si>
  <si>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</si>
  <si>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</si>
  <si>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</si>
  <si>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</si>
  <si>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</si>
  <si>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</si>
  <si>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</si>
  <si>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</si>
  <si>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</si>
  <si>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</si>
  <si>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</si>
  <si>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</si>
  <si>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</si>
  <si>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</si>
  <si>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</si>
  <si>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</si>
  <si>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</si>
  <si>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</si>
  <si>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</si>
  <si>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</si>
  <si>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</si>
  <si>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</si>
  <si>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</si>
  <si>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</si>
  <si>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</si>
  <si>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</si>
  <si>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</si>
  <si>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</si>
  <si>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</si>
  <si>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</si>
  <si>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</si>
  <si>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</si>
  <si>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</si>
  <si>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</si>
  <si>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</si>
  <si>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</si>
  <si>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</si>
  <si>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</si>
  <si>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</si>
  <si>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</si>
  <si>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</si>
  <si>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</si>
  <si>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</si>
  <si>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</si>
  <si>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</si>
  <si>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</si>
  <si>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</si>
  <si>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</si>
  <si>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</si>
  <si>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</si>
  <si>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</si>
  <si>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</si>
  <si>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</si>
  <si>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</si>
  <si>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</si>
  <si>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</si>
  <si>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</si>
  <si>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</si>
  <si>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</si>
  <si>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</si>
  <si>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</si>
  <si>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</si>
  <si>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</si>
  <si>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</si>
  <si>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</si>
  <si>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</si>
  <si>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</si>
  <si>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</si>
  <si>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</si>
  <si>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</si>
  <si>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</si>
  <si>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</si>
  <si>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</si>
  <si>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</si>
  <si>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</si>
  <si>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</si>
  <si>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</si>
  <si>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</si>
  <si>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</si>
  <si>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</si>
  <si>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</si>
  <si>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</si>
  <si>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</si>
  <si>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</si>
  <si>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</si>
  <si>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</si>
  <si>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</si>
  <si>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</si>
  <si>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</si>
  <si>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</si>
  <si>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</si>
  <si>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</si>
  <si>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</si>
  <si>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</si>
  <si>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</si>
  <si>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</si>
  <si>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</si>
  <si>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</si>
  <si>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</si>
  <si>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</si>
  <si>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</si>
  <si>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</si>
  <si>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</si>
  <si>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</si>
  <si>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</si>
  <si>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</si>
  <si>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</si>
  <si>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</si>
  <si>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</si>
  <si>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</si>
  <si>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</si>
  <si>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</si>
  <si>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</si>
  <si>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</si>
  <si>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</si>
  <si>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</si>
  <si>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</si>
  <si>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</si>
  <si>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</si>
  <si>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</si>
  <si>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</si>
  <si>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</si>
  <si>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</si>
  <si>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</si>
  <si>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</si>
  <si>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</si>
  <si>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</si>
  <si>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</si>
  <si>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</si>
  <si>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</si>
  <si>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</si>
  <si>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</si>
  <si>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</si>
  <si>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</si>
  <si>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</si>
  <si>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</si>
  <si>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</si>
  <si>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</si>
  <si>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</si>
  <si>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</si>
  <si>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</si>
  <si>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</si>
  <si>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</si>
  <si>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</si>
  <si>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</si>
  <si>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</si>
  <si>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</si>
  <si>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</si>
  <si>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</si>
  <si>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</si>
  <si>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</si>
  <si>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</si>
  <si>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</si>
  <si>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</si>
  <si>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</si>
  <si>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</si>
  <si>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</si>
  <si>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</si>
  <si>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</si>
  <si>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</si>
  <si>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</si>
  <si>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</si>
  <si>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</si>
  <si>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</si>
  <si>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</si>
  <si>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</si>
  <si>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</si>
  <si>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</si>
  <si>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</si>
  <si>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</si>
  <si>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</si>
  <si>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</si>
  <si>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</si>
  <si>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</si>
  <si>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</si>
  <si>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</si>
  <si>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</si>
  <si>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</si>
  <si>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</si>
  <si>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</si>
  <si>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</si>
  <si>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</si>
  <si>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</si>
  <si>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</si>
  <si>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</si>
  <si>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</si>
  <si>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</si>
  <si>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</si>
  <si>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</si>
  <si>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</si>
  <si>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</si>
  <si>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</si>
  <si>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</si>
  <si>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</si>
  <si>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</si>
  <si>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</si>
  <si>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</si>
  <si>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</si>
  <si>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</si>
  <si>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</si>
  <si>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</si>
  <si>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</si>
  <si>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</si>
  <si>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</si>
  <si>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</si>
  <si>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</si>
  <si>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</si>
  <si>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</si>
  <si>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</si>
  <si>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</si>
  <si>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</si>
  <si>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</si>
  <si>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</si>
  <si>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</si>
  <si>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</si>
  <si>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</si>
  <si>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</si>
  <si>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</si>
  <si>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</si>
  <si>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</si>
  <si>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</si>
  <si>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</si>
  <si>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</si>
  <si>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</si>
  <si>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</si>
  <si>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</si>
  <si>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</si>
  <si>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</si>
  <si>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</si>
  <si>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</si>
  <si>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</si>
  <si>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</si>
  <si>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</si>
  <si>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</si>
  <si>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</si>
  <si>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</si>
  <si>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</si>
  <si>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</si>
  <si>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</si>
  <si>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</si>
  <si>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</si>
  <si>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</si>
  <si>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</si>
  <si>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</si>
  <si>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</si>
  <si>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</si>
  <si>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</si>
  <si>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</si>
  <si>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</si>
  <si>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</si>
  <si>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</si>
  <si>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</si>
  <si>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</si>
  <si>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</si>
  <si>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</si>
  <si>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</si>
  <si>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</si>
  <si>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</si>
  <si>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</si>
  <si>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</si>
  <si>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</si>
  <si>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</si>
  <si>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</si>
  <si>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</si>
  <si>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</si>
  <si>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</si>
  <si>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</si>
  <si>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</si>
  <si>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</si>
  <si>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</si>
  <si>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</si>
  <si>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</si>
  <si>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</si>
  <si>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</si>
  <si>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</si>
  <si>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</si>
  <si>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</si>
  <si>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</si>
  <si>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</si>
  <si>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</si>
  <si>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</si>
  <si>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</si>
  <si>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</si>
  <si>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</si>
  <si>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</si>
  <si>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</si>
  <si>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</si>
  <si>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</si>
  <si>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</si>
  <si>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</si>
  <si>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</si>
  <si>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</si>
  <si>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</si>
  <si>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</si>
  <si>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</si>
  <si>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</si>
  <si>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</si>
  <si>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</si>
  <si>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</si>
  <si>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</si>
  <si>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</si>
  <si>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</si>
  <si>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</si>
  <si>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</si>
  <si>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</si>
  <si>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</si>
  <si>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</si>
  <si>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</si>
  <si>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</si>
  <si>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</si>
  <si>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</si>
  <si>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</si>
  <si>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</si>
  <si>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</si>
  <si>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</si>
  <si>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</si>
  <si>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</si>
  <si>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</si>
  <si>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</si>
  <si>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</si>
  <si>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</si>
  <si>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</si>
  <si>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</si>
  <si>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</si>
  <si>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</si>
  <si>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</si>
  <si>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</si>
  <si>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</si>
  <si>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</si>
  <si>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</si>
  <si>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</si>
  <si>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</si>
  <si>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</si>
  <si>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</si>
  <si>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</si>
  <si>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</si>
  <si>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</si>
  <si>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</si>
  <si>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</si>
  <si>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</si>
  <si>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</si>
  <si>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</si>
  <si>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</si>
  <si>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</si>
  <si>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</si>
  <si>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</si>
  <si>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</si>
  <si>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</si>
  <si>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</si>
  <si>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</si>
  <si>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</si>
  <si>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</si>
  <si>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</si>
  <si>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</si>
  <si>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</si>
  <si>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</si>
  <si>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</si>
  <si>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</si>
  <si>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</si>
  <si>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</si>
  <si>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</si>
  <si>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</si>
  <si>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</si>
  <si>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</si>
  <si>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</si>
  <si>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</si>
  <si>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</si>
  <si>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</si>
  <si>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</si>
  <si>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</si>
  <si>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</si>
  <si>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</si>
  <si>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</si>
  <si>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</si>
  <si>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</si>
  <si>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</si>
  <si>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</si>
  <si>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</si>
  <si>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</si>
  <si>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</si>
  <si>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</si>
  <si>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</si>
  <si>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</si>
  <si>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</si>
  <si>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</si>
  <si>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</si>
  <si>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</si>
  <si>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</si>
  <si>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</si>
  <si>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</si>
  <si>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</si>
  <si>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</si>
  <si>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</si>
  <si>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</si>
  <si>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</si>
  <si>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</si>
  <si>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</si>
  <si>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</si>
  <si>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</si>
  <si>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</si>
  <si>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</si>
  <si>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</si>
  <si>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</si>
  <si>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</si>
  <si>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</si>
  <si>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</si>
  <si>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</si>
  <si>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</si>
  <si>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</si>
  <si>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</si>
  <si>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</si>
  <si>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</si>
  <si>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</si>
  <si>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</si>
  <si>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</si>
  <si>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</si>
  <si>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</si>
  <si>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</si>
  <si>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</si>
  <si>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</si>
  <si>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</si>
  <si>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</si>
  <si>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</si>
  <si>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</si>
  <si>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</si>
  <si>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</si>
  <si>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</si>
  <si>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</si>
  <si>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</si>
  <si>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</si>
  <si>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</si>
  <si>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</si>
  <si>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</si>
  <si>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</si>
  <si>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</si>
  <si>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</si>
  <si>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</si>
  <si>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</si>
  <si>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</si>
  <si>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</si>
  <si>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</si>
  <si>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</si>
  <si>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</si>
  <si>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</si>
  <si>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</si>
  <si>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</si>
  <si>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</si>
  <si>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</si>
  <si>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</si>
  <si>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</si>
  <si>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</si>
  <si>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</si>
  <si>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</si>
  <si>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</si>
  <si>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</si>
  <si>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</si>
  <si>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</si>
  <si>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</si>
  <si>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</si>
  <si>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</si>
  <si>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</si>
  <si>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</si>
  <si>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</si>
  <si>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</si>
  <si>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</si>
  <si>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</si>
  <si>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</si>
  <si>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</si>
  <si>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</si>
  <si>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</si>
  <si>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</si>
  <si>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</si>
  <si>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</si>
  <si>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</si>
  <si>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</si>
  <si>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</si>
  <si>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</si>
  <si>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</si>
  <si>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</si>
  <si>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</si>
  <si>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</si>
  <si>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</si>
  <si>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</si>
  <si>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</si>
  <si>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</si>
  <si>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</si>
  <si>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</si>
  <si>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</si>
  <si>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</si>
  <si>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</si>
  <si>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</si>
  <si>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</si>
  <si>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</si>
  <si>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</si>
  <si>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</si>
  <si>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</si>
  <si>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</si>
  <si>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</si>
  <si>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</si>
  <si>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</si>
  <si>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</si>
  <si>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</si>
  <si>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</si>
  <si>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</si>
  <si>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</si>
  <si>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</si>
  <si>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</si>
  <si>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</si>
  <si>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</si>
  <si>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</si>
  <si>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</si>
  <si>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</si>
  <si>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</si>
  <si>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</si>
  <si>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</si>
  <si>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</si>
  <si>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</si>
  <si>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</si>
  <si>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</si>
  <si>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</si>
  <si>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</si>
  <si>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</si>
  <si>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</si>
  <si>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</si>
  <si>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</si>
  <si>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</si>
  <si>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</si>
  <si>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</si>
  <si>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</si>
  <si>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</si>
  <si>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</si>
  <si>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</si>
  <si>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</si>
  <si>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</si>
  <si>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</si>
  <si>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</si>
  <si>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</si>
  <si>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</si>
  <si>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</si>
  <si>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</si>
  <si>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</si>
  <si>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</si>
  <si>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</si>
  <si>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</si>
  <si>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</si>
  <si>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</si>
  <si>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</si>
  <si>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</si>
  <si>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</si>
  <si>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</si>
  <si>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</si>
  <si>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</si>
  <si>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</si>
  <si>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</si>
  <si>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</si>
  <si>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</si>
  <si>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</si>
  <si>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</si>
  <si>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</si>
  <si>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</si>
  <si>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</si>
  <si>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</si>
  <si>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</si>
  <si>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</si>
  <si>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</si>
  <si>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</si>
  <si>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</si>
  <si>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</si>
  <si>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</si>
  <si>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</si>
  <si>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</si>
  <si>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</si>
  <si>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</si>
  <si>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</si>
  <si>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</si>
  <si>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</si>
  <si>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</si>
  <si>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</si>
  <si>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</si>
  <si>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</si>
  <si>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</si>
  <si>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</si>
  <si>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</si>
  <si>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</si>
  <si>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</si>
  <si>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</si>
  <si>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</si>
  <si>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</si>
  <si>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</si>
  <si>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</si>
  <si>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</si>
  <si>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</si>
  <si>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</si>
  <si>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</si>
  <si>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</si>
  <si>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</si>
  <si>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</si>
  <si>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</si>
  <si>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</si>
  <si>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</si>
  <si>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</si>
  <si>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</si>
  <si>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</si>
  <si>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</si>
  <si>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</si>
  <si>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</si>
  <si>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</si>
  <si>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</si>
  <si>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</si>
  <si>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</si>
  <si>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</si>
  <si>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</si>
  <si>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</si>
  <si>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</si>
  <si>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</si>
  <si>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</si>
  <si>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</si>
  <si>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</si>
  <si>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</si>
  <si>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</si>
  <si>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</si>
  <si>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</si>
  <si>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</si>
  <si>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</si>
  <si>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</si>
  <si>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</si>
  <si>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</si>
  <si>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</si>
  <si>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</si>
  <si>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</si>
  <si>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</si>
  <si>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</si>
  <si>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</si>
  <si>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</si>
  <si>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</si>
  <si>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</si>
  <si>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</si>
  <si>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</si>
  <si>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</si>
  <si>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</si>
  <si>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</si>
  <si>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</si>
  <si>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</si>
  <si>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</si>
  <si>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</si>
  <si>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</si>
  <si>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</si>
  <si>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</si>
  <si>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</si>
  <si>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</si>
  <si>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</si>
  <si>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</si>
  <si>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</si>
  <si>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</si>
  <si>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</si>
  <si>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</si>
  <si>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</si>
  <si>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</si>
  <si>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</si>
  <si>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</si>
  <si>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</si>
  <si>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</si>
  <si>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</si>
  <si>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</si>
  <si>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</si>
  <si>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</si>
  <si>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</si>
  <si>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</si>
  <si>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</si>
  <si>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</si>
  <si>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</si>
  <si>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</si>
  <si>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</si>
  <si>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</si>
  <si>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</si>
  <si>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</si>
  <si>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</si>
  <si>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</si>
  <si>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</si>
  <si>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</si>
  <si>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</si>
  <si>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</si>
  <si>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</si>
  <si>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</si>
  <si>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</si>
  <si>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</si>
  <si>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</si>
  <si>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</si>
  <si>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</si>
  <si>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</si>
  <si>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</si>
  <si>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</si>
  <si>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</si>
  <si>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</si>
  <si>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</si>
  <si>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</si>
  <si>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</si>
  <si>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</si>
  <si>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</si>
  <si>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</si>
  <si>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</si>
  <si>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</si>
  <si>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</si>
  <si>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</si>
  <si>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</si>
  <si>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</si>
  <si>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</si>
  <si>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</si>
  <si>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</si>
  <si>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</si>
  <si>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</si>
  <si>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</si>
  <si>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</si>
  <si>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</si>
  <si>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</si>
  <si>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</si>
  <si>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</si>
  <si>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</si>
  <si>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</si>
  <si>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</si>
  <si>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</si>
  <si>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</si>
  <si>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</si>
  <si>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</si>
  <si>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</si>
  <si>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</si>
  <si>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</si>
  <si>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</si>
  <si>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</si>
  <si>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</si>
  <si>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</si>
  <si>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</si>
  <si>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</si>
  <si>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</si>
  <si>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</si>
  <si>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</si>
  <si>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</si>
  <si>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</si>
  <si>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</si>
  <si>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</si>
  <si>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</si>
  <si>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</si>
  <si>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</si>
  <si>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</si>
  <si>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</si>
  <si>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</si>
  <si>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</si>
  <si>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</si>
  <si>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</si>
  <si>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</si>
  <si>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</si>
  <si>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</si>
  <si>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</si>
  <si>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</si>
  <si>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</si>
  <si>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</si>
  <si>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</si>
  <si>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</si>
  <si>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</si>
  <si>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</si>
  <si>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</si>
  <si>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</si>
  <si>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</si>
  <si>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</si>
  <si>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</si>
  <si>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</si>
  <si>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</si>
  <si>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</si>
  <si>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</si>
  <si>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</si>
  <si>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</si>
  <si>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</si>
  <si>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</si>
  <si>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</si>
  <si>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</si>
  <si>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</si>
  <si>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</si>
  <si>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</si>
  <si>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</si>
  <si>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</si>
  <si>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</si>
  <si>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</si>
  <si>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</si>
  <si>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</si>
  <si>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</si>
  <si>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</si>
  <si>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</si>
  <si>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</si>
  <si>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</si>
  <si>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</si>
  <si>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</si>
  <si>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</si>
  <si>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</si>
  <si>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</si>
  <si>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</si>
  <si>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</si>
  <si>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</si>
  <si>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</si>
  <si>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</si>
  <si>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</si>
  <si>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</si>
  <si>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</si>
  <si>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</si>
  <si>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</si>
  <si>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</si>
  <si>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</si>
  <si>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</si>
  <si>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</si>
  <si>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</si>
  <si>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</si>
  <si>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</si>
  <si>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</si>
  <si>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</si>
  <si>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</si>
  <si>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</si>
  <si>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</si>
  <si>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</si>
  <si>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</si>
  <si>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</si>
  <si>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</si>
  <si>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</si>
  <si>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</si>
  <si>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</si>
  <si>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</si>
  <si>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</si>
  <si>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</si>
  <si>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</si>
  <si>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</si>
  <si>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</si>
  <si>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</si>
  <si>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</si>
  <si>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</si>
  <si>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</si>
  <si>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</si>
  <si>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</si>
  <si>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</si>
  <si>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</si>
  <si>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</si>
  <si>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</si>
  <si>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</si>
  <si>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</si>
  <si>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</si>
  <si>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</si>
  <si>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</si>
  <si>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</si>
  <si>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</si>
  <si>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</si>
  <si>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</si>
  <si>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</si>
  <si>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</si>
  <si>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</si>
  <si>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</si>
  <si>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</si>
  <si>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</si>
  <si>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</si>
  <si>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</si>
  <si>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</si>
  <si>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</si>
  <si>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</si>
  <si>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</si>
  <si>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</si>
  <si>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</si>
  <si>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</si>
  <si>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</si>
  <si>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</si>
  <si>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</si>
  <si>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</si>
  <si>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</si>
  <si>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</si>
  <si>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</si>
  <si>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</si>
  <si>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</si>
  <si>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</si>
  <si>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</si>
  <si>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</si>
  <si>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</si>
  <si>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</si>
  <si>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</si>
  <si>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</si>
  <si>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</si>
  <si>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</si>
  <si>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</si>
  <si>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</si>
  <si>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</si>
  <si>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</si>
  <si>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</si>
  <si>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</si>
  <si>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</si>
  <si>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</si>
  <si>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</si>
  <si>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</si>
  <si>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</si>
  <si>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</si>
  <si>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</si>
  <si>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</si>
  <si>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</si>
  <si>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</si>
  <si>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</si>
  <si>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</si>
  <si>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</si>
  <si>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</si>
  <si>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</si>
  <si>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</si>
  <si>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</si>
  <si>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</si>
  <si>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</si>
  <si>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</si>
  <si>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</si>
  <si>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</si>
  <si>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</si>
  <si>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</si>
  <si>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</si>
  <si>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</si>
  <si>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</si>
  <si>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</si>
  <si>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</si>
  <si>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</si>
  <si>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</si>
  <si>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</si>
  <si>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</si>
  <si>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</si>
  <si>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</si>
  <si>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</si>
  <si>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</si>
  <si>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</si>
  <si>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</si>
  <si>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</si>
  <si>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</si>
  <si>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</si>
  <si>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</si>
  <si>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</si>
  <si>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</si>
  <si>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</si>
  <si>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</si>
  <si>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</si>
  <si>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</si>
  <si>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</si>
  <si>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</si>
  <si>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</si>
  <si>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</si>
  <si>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</si>
  <si>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</si>
  <si>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</si>
  <si>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</si>
  <si>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</si>
  <si>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</si>
  <si>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</si>
  <si>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</si>
  <si>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</si>
  <si>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</si>
  <si>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</si>
  <si>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</si>
  <si>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</si>
  <si>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</si>
  <si>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</si>
  <si>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</si>
  <si>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</si>
  <si>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</si>
  <si>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</si>
  <si>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</si>
  <si>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</si>
  <si>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</si>
  <si>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</si>
  <si>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</si>
  <si>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</si>
  <si>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</si>
  <si>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</si>
  <si>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</si>
  <si>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</si>
  <si>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</si>
  <si>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</si>
  <si>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</si>
  <si>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</si>
  <si>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</si>
  <si>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</si>
  <si>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</si>
  <si>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</si>
  <si>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</si>
  <si>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</si>
  <si>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</si>
  <si>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</si>
  <si>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</si>
  <si>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</si>
  <si>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</si>
  <si>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</si>
  <si>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</si>
  <si>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</si>
  <si>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</si>
  <si>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</si>
  <si>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</si>
  <si>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</si>
  <si>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</si>
  <si>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</si>
  <si>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</si>
  <si>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</si>
  <si>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</si>
  <si>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</si>
  <si>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</si>
  <si>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</si>
  <si>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</si>
  <si>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</si>
  <si>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</si>
  <si>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</si>
  <si>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</si>
  <si>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</si>
  <si>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</si>
  <si>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</si>
  <si>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</si>
  <si>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</si>
  <si>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</si>
  <si>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</si>
  <si>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</si>
  <si>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</si>
  <si>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</si>
  <si>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</si>
  <si>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</si>
  <si>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</si>
  <si>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</si>
  <si>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</si>
  <si>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</si>
  <si>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</si>
  <si>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</si>
  <si>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</si>
  <si>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</si>
  <si>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</si>
  <si>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</si>
  <si>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</si>
  <si>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</si>
  <si>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</si>
  <si>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</si>
  <si>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</si>
  <si>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</si>
  <si>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</si>
  <si>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</si>
  <si>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</si>
  <si>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</si>
  <si>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</si>
  <si>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</si>
  <si>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</si>
  <si>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</si>
  <si>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</si>
  <si>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</si>
  <si>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</si>
  <si>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</si>
  <si>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</si>
  <si>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</si>
  <si>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</si>
  <si>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</si>
  <si>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</si>
  <si>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</si>
  <si>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</si>
  <si>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</si>
  <si>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</si>
  <si>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</si>
  <si>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</si>
  <si>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</si>
  <si>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</si>
  <si>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</si>
  <si>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</si>
  <si>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</si>
  <si>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</si>
  <si>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</si>
  <si>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</si>
  <si>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</si>
  <si>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</si>
  <si>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</si>
  <si>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</si>
  <si>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</si>
  <si>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</si>
  <si>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</si>
  <si>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</si>
  <si>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</si>
  <si>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</si>
  <si>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</si>
  <si>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</si>
  <si>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</si>
  <si>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</si>
  <si>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</si>
  <si>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</si>
  <si>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</si>
  <si>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</si>
  <si>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</si>
  <si>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</si>
  <si>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</si>
  <si>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</si>
  <si>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</si>
  <si>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</si>
  <si>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</si>
  <si>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</si>
  <si>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</si>
  <si>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</si>
  <si>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</si>
  <si>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</si>
  <si>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</si>
  <si>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</si>
  <si>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</si>
  <si>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</si>
  <si>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</si>
  <si>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</si>
  <si>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</si>
  <si>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</si>
  <si>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</si>
  <si>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</si>
  <si>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</si>
  <si>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</si>
  <si>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</si>
  <si>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</si>
  <si>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</si>
  <si>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</si>
  <si>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</si>
  <si>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</si>
  <si>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</si>
  <si>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</si>
  <si>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</si>
  <si>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</si>
  <si>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</si>
  <si>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</si>
  <si>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</si>
  <si>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</si>
  <si>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</si>
  <si>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</si>
  <si>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</si>
  <si>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</si>
  <si>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</si>
  <si>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</si>
  <si>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</si>
  <si>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</si>
  <si>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</si>
  <si>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</si>
  <si>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</si>
  <si>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</si>
  <si>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</si>
  <si>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</si>
  <si>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</si>
  <si>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</si>
  <si>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</si>
  <si>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</si>
  <si>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</si>
  <si>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</si>
  <si>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</si>
  <si>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</si>
  <si>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</si>
  <si>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</si>
  <si>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</si>
  <si>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</si>
  <si>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</si>
  <si>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</si>
  <si>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</si>
  <si>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</si>
  <si>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</si>
  <si>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</si>
  <si>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</si>
  <si>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</si>
  <si>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</si>
  <si>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</si>
  <si>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</si>
  <si>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</si>
  <si>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</si>
  <si>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</si>
  <si>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</si>
  <si>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</si>
  <si>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</si>
  <si>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</si>
  <si>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</si>
  <si>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</si>
  <si>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</si>
  <si>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</si>
  <si>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</si>
  <si>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</si>
  <si>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</si>
  <si>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</si>
  <si>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</si>
  <si>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</si>
  <si>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</si>
  <si>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</si>
  <si>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</si>
  <si>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</si>
  <si>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</si>
  <si>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</si>
  <si>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</si>
  <si>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</si>
  <si>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</si>
  <si>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</si>
  <si>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</si>
  <si>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</si>
  <si>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</si>
  <si>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</si>
  <si>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</si>
  <si>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</si>
  <si>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</si>
  <si>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</si>
  <si>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</si>
  <si>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</si>
  <si>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</si>
  <si>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</si>
  <si>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</si>
  <si>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</si>
  <si>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</si>
  <si>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</si>
  <si>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</si>
  <si>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</si>
  <si>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</si>
  <si>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</si>
  <si>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</si>
  <si>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</si>
  <si>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</si>
  <si>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</si>
  <si>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</si>
  <si>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</si>
  <si>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</si>
  <si>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</si>
  <si>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</si>
  <si>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</si>
  <si>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</si>
  <si>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</si>
  <si>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</si>
  <si>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</si>
  <si>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</si>
  <si>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</si>
  <si>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</si>
  <si>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</si>
  <si>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</si>
  <si>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</si>
  <si>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</si>
  <si>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</si>
  <si>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</si>
  <si>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</si>
  <si>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</si>
  <si>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</si>
  <si>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</si>
  <si>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</si>
  <si>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</si>
  <si>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</si>
  <si>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</si>
  <si>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</si>
  <si>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</si>
  <si>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</si>
  <si>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</si>
  <si>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</si>
  <si>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</si>
  <si>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</si>
  <si>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</si>
  <si>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</si>
  <si>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</si>
  <si>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</si>
  <si>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</si>
  <si>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</si>
  <si>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</si>
  <si>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</si>
  <si>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</si>
  <si>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</si>
  <si>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</si>
  <si>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</si>
  <si>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</si>
  <si>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</si>
  <si>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</si>
  <si>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</si>
  <si>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</si>
  <si>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</si>
  <si>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</si>
  <si>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</si>
  <si>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</si>
  <si>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</si>
  <si>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</si>
  <si>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</si>
  <si>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</si>
  <si>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</si>
  <si>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</si>
  <si>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</si>
  <si>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</si>
  <si>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</si>
  <si>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</si>
  <si>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</si>
  <si>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</si>
  <si>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</si>
  <si>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</si>
  <si>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</si>
  <si>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</si>
  <si>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</si>
  <si>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</si>
  <si>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</si>
  <si>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</si>
  <si>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</si>
  <si>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</si>
  <si>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</si>
  <si>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</si>
  <si>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</si>
  <si>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</si>
  <si>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</si>
  <si>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</si>
  <si>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</si>
  <si>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</si>
  <si>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</si>
  <si>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</si>
  <si>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</si>
  <si>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</si>
  <si>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</si>
  <si>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</si>
  <si>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</si>
  <si>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</si>
  <si>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</si>
  <si>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</si>
  <si>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</si>
  <si>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</si>
  <si>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</si>
  <si>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</si>
  <si>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</si>
  <si>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</si>
  <si>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</si>
  <si>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</si>
  <si>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</si>
  <si>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</si>
  <si>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</si>
  <si>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</si>
  <si>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</si>
  <si>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</si>
  <si>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</si>
  <si>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</si>
  <si>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</si>
  <si>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</si>
  <si>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</si>
  <si>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</si>
  <si>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</si>
  <si>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</si>
  <si>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</si>
  <si>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</si>
  <si>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</si>
  <si>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</si>
  <si>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</si>
  <si>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</si>
  <si>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</si>
  <si>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</si>
  <si>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</si>
  <si>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</si>
  <si>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</si>
  <si>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</si>
  <si>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</si>
  <si>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</si>
  <si>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</si>
  <si>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</si>
  <si>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</si>
  <si>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</si>
  <si>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</si>
  <si>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</si>
  <si>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</si>
  <si>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</si>
  <si>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</si>
  <si>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</si>
  <si>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</si>
  <si>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</si>
  <si>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</si>
  <si>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</si>
  <si>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</si>
  <si>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</si>
  <si>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</si>
  <si>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</si>
  <si>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</si>
  <si>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</si>
  <si>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</si>
  <si>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</si>
  <si>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</si>
  <si>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</si>
  <si>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</si>
  <si>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</si>
  <si>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</si>
  <si>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</si>
  <si>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</si>
  <si>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</si>
  <si>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</si>
  <si>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</si>
  <si>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</si>
  <si>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</si>
  <si>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</si>
  <si>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</si>
  <si>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</si>
  <si>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</si>
  <si>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</si>
  <si>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</si>
  <si>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</si>
  <si>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</si>
  <si>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</si>
  <si>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</si>
  <si>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</si>
  <si>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</si>
  <si>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</si>
  <si>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</si>
  <si>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</si>
  <si>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</si>
  <si>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</si>
  <si>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</si>
  <si>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</si>
  <si>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</si>
  <si>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</si>
  <si>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</si>
  <si>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</si>
  <si>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</si>
  <si>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</si>
  <si>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</si>
  <si>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</si>
  <si>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</si>
  <si>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</si>
  <si>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</si>
  <si>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</si>
  <si>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</si>
  <si>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</si>
  <si>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</si>
  <si>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</si>
  <si>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</si>
  <si>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</si>
  <si>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</si>
  <si>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</si>
  <si>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</si>
  <si>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</si>
  <si>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</si>
  <si>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</si>
  <si>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</si>
  <si>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</si>
  <si>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</si>
  <si>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</si>
  <si>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</si>
  <si>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</si>
  <si>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</si>
  <si>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</si>
  <si>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</si>
  <si>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</si>
  <si>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</si>
  <si>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</si>
  <si>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</si>
  <si>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</si>
  <si>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</si>
  <si>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</si>
  <si>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</si>
  <si>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</si>
  <si>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</si>
  <si>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</si>
  <si>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</si>
  <si>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</si>
  <si>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</si>
  <si>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</si>
  <si>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</si>
  <si>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</si>
  <si>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</si>
  <si>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</si>
  <si>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</si>
  <si>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</si>
  <si>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</si>
  <si>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</si>
  <si>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</si>
  <si>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</si>
  <si>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</si>
  <si>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</si>
  <si>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</si>
  <si>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</si>
  <si>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</si>
  <si>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</si>
  <si>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</si>
  <si>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</si>
  <si>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</si>
  <si>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</si>
  <si>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</si>
  <si>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</si>
  <si>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</si>
  <si>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</si>
  <si>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</si>
  <si>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</si>
  <si>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</si>
  <si>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</si>
  <si>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</si>
  <si>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</si>
  <si>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</si>
  <si>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</si>
  <si>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</si>
  <si>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</si>
  <si>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</si>
  <si>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</si>
  <si>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</si>
  <si>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</si>
  <si>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</si>
  <si>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</si>
  <si>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</si>
  <si>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</si>
  <si>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</si>
  <si>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</si>
  <si>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</si>
  <si>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</si>
  <si>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</si>
  <si>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</si>
  <si>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</si>
  <si>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</si>
  <si>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</si>
  <si>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</si>
  <si>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</si>
  <si>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</si>
  <si>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</si>
  <si>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</si>
  <si>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</si>
  <si>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</si>
  <si>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</si>
  <si>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</si>
  <si>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</si>
  <si>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</si>
  <si>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</si>
  <si>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</si>
  <si>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</si>
  <si>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</si>
  <si>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</si>
  <si>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</si>
  <si>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</si>
  <si>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</si>
  <si>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</si>
  <si>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</si>
  <si>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</si>
  <si>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</si>
  <si>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</si>
  <si>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</si>
  <si>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</si>
  <si>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</si>
  <si>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</si>
  <si>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</si>
  <si>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</si>
  <si>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</si>
  <si>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</si>
  <si>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</si>
  <si>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</si>
  <si>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</si>
  <si>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</si>
  <si>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</si>
  <si>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</si>
  <si>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</si>
  <si>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</si>
  <si>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</si>
  <si>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</si>
  <si>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</si>
  <si>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</si>
  <si>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</si>
  <si>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</si>
  <si>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</si>
  <si>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</si>
  <si>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</si>
  <si>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</si>
  <si>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</si>
  <si>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</si>
  <si>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</si>
  <si>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</si>
  <si>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</si>
  <si>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</si>
  <si>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</si>
  <si>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</si>
  <si>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</si>
  <si>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</si>
  <si>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</si>
  <si>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</si>
  <si>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</si>
  <si>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</si>
  <si>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</si>
  <si>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</si>
  <si>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</si>
  <si>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</si>
  <si>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</si>
  <si>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</si>
  <si>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</si>
  <si>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</si>
  <si>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</si>
  <si>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</si>
  <si>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</si>
  <si>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</si>
  <si>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</si>
  <si>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</si>
  <si>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</si>
  <si>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</si>
  <si>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</si>
  <si>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</si>
  <si>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</si>
  <si>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</si>
  <si>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</si>
  <si>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</si>
  <si>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</si>
  <si>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</si>
  <si>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</si>
  <si>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</si>
  <si>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</si>
  <si>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</si>
  <si>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</si>
  <si>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</si>
  <si>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</si>
  <si>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</si>
  <si>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</si>
  <si>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</si>
  <si>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</si>
  <si>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</si>
  <si>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</si>
  <si>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</si>
  <si>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</si>
  <si>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</si>
  <si>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</si>
  <si>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</si>
  <si>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</si>
  <si>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</si>
  <si>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</si>
  <si>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</si>
  <si>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</si>
  <si>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</si>
  <si>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</si>
  <si>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</si>
  <si>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</si>
  <si>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</si>
  <si>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</si>
  <si>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</si>
  <si>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</si>
  <si>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</si>
  <si>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</si>
  <si>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</si>
  <si>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</si>
  <si>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</si>
  <si>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</si>
  <si>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</si>
  <si>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</si>
  <si>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</si>
  <si>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</si>
  <si>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</si>
  <si>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</si>
  <si>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</si>
  <si>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</si>
  <si>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</si>
  <si>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</si>
  <si>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</si>
  <si>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</si>
  <si>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</si>
  <si>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</si>
  <si>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</si>
  <si>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</si>
  <si>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</si>
  <si>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</si>
  <si>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</si>
  <si>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</si>
  <si>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</si>
  <si>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</si>
  <si>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</si>
  <si>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</si>
  <si>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</si>
  <si>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</si>
  <si>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</si>
  <si>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</si>
  <si>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</si>
  <si>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</si>
  <si>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</si>
  <si>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</si>
  <si>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</si>
  <si>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</si>
  <si>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</si>
  <si>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</si>
  <si>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</si>
  <si>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</si>
  <si>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</si>
  <si>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</si>
  <si>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</si>
  <si>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</si>
  <si>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</si>
  <si>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</si>
  <si>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</si>
  <si>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</si>
  <si>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</si>
  <si>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</si>
  <si>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</si>
  <si>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</si>
  <si>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</si>
  <si>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</si>
  <si>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</si>
  <si>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</si>
  <si>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</si>
  <si>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</si>
  <si>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</si>
  <si>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</si>
  <si>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</si>
  <si>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</si>
  <si>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</si>
  <si>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</si>
  <si>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</si>
  <si>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</si>
  <si>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</si>
  <si>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</si>
  <si>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</si>
  <si>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</si>
  <si>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</si>
  <si>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</si>
  <si>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</si>
  <si>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</si>
  <si>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</si>
  <si>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</si>
  <si>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</si>
  <si>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</si>
  <si>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</si>
  <si>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</si>
  <si>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</si>
  <si>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</si>
  <si>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</si>
  <si>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</si>
  <si>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</si>
  <si>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</si>
  <si>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</si>
  <si>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</si>
  <si>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</si>
  <si>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</si>
  <si>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</si>
  <si>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</si>
  <si>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</si>
  <si>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</si>
  <si>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</si>
  <si>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</si>
  <si>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</si>
  <si>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</si>
  <si>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</si>
  <si>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</si>
  <si>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</si>
  <si>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</si>
  <si>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</si>
  <si>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</si>
  <si>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</si>
  <si>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</si>
  <si>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</si>
  <si>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</si>
  <si>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</si>
  <si>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</si>
  <si>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</si>
  <si>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</si>
  <si>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</si>
  <si>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</si>
  <si>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</si>
  <si>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</si>
  <si>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</si>
  <si>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</si>
  <si>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</si>
  <si>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</si>
  <si>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</si>
  <si>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</si>
  <si>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</si>
  <si>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</si>
  <si>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</si>
  <si>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</si>
  <si>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</si>
  <si>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</si>
  <si>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</si>
  <si>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</si>
  <si>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</si>
  <si>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</si>
  <si>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</si>
  <si>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</si>
  <si>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</si>
  <si>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</si>
  <si>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</si>
  <si>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</si>
  <si>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</si>
  <si>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</si>
  <si>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</si>
  <si>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</si>
  <si>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</si>
  <si>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</si>
  <si>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</si>
  <si>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</si>
  <si>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</si>
  <si>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</si>
  <si>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</si>
  <si>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</si>
  <si>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</si>
  <si>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</si>
  <si>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</si>
  <si>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</si>
  <si>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</si>
  <si>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</si>
  <si>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</si>
  <si>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</si>
  <si>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</si>
  <si>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</si>
  <si>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</si>
  <si>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</si>
  <si>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</si>
  <si>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</si>
  <si>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</si>
  <si>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</si>
  <si>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</si>
  <si>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</si>
  <si>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</si>
  <si>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</si>
  <si>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</si>
  <si>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</si>
  <si>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</si>
  <si>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</si>
  <si>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</si>
  <si>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</si>
  <si>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</si>
  <si>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</si>
  <si>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</si>
  <si>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</si>
  <si>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</si>
  <si>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</si>
  <si>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</si>
  <si>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</si>
  <si>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</si>
  <si>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</si>
  <si>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</si>
  <si>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</si>
  <si>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</si>
  <si>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</si>
  <si>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</si>
  <si>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</si>
  <si>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</si>
  <si>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</si>
  <si>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</si>
  <si>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</si>
  <si>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</si>
  <si>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</si>
  <si>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</si>
  <si>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</si>
  <si>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</si>
  <si>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</si>
  <si>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</si>
  <si>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</si>
  <si>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</si>
  <si>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</si>
  <si>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</si>
  <si>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</si>
  <si>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</si>
  <si>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</si>
  <si>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</si>
  <si>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</si>
  <si>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</si>
  <si>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</si>
  <si>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</si>
  <si>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</si>
  <si>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</si>
  <si>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</si>
  <si>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</si>
  <si>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</si>
  <si>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</si>
  <si>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</si>
  <si>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</si>
  <si>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</si>
  <si>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</si>
  <si>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</si>
  <si>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</si>
  <si>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</si>
  <si>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</si>
  <si>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</si>
  <si>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</si>
  <si>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</si>
  <si>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</si>
  <si>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</si>
  <si>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</si>
  <si>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</si>
  <si>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</si>
  <si>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</si>
  <si>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</si>
  <si>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</si>
  <si>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</si>
  <si>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</si>
  <si>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</si>
  <si>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</si>
  <si>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</si>
  <si>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</si>
  <si>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</si>
  <si>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</si>
  <si>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</si>
  <si>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</si>
  <si>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</si>
  <si>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</si>
  <si>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</si>
  <si>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</si>
  <si>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</si>
  <si>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</si>
  <si>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</si>
  <si>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</si>
  <si>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</si>
  <si>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</si>
  <si>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</si>
  <si>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</si>
  <si>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</si>
  <si>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</si>
  <si>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</si>
  <si>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</si>
  <si>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</si>
  <si>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</si>
  <si>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</si>
  <si>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</si>
  <si>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</si>
  <si>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</si>
  <si>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</si>
  <si>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</si>
  <si>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</si>
  <si>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</si>
  <si>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</si>
  <si>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</si>
  <si>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</si>
  <si>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</si>
  <si>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</si>
  <si>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</si>
  <si>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</si>
  <si>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</si>
  <si>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</si>
  <si>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</si>
  <si>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</si>
  <si>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</si>
  <si>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</si>
  <si>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</si>
  <si>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</si>
  <si>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</si>
  <si>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</si>
  <si>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</si>
  <si>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</si>
  <si>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</si>
  <si>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</si>
  <si>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</si>
  <si>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</si>
  <si>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</si>
  <si>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</si>
  <si>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</si>
  <si>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</si>
  <si>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</si>
  <si>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</si>
  <si>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</si>
  <si>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</si>
  <si>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</si>
  <si>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</si>
  <si>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</si>
  <si>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</si>
  <si>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</si>
  <si>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</si>
  <si>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</si>
  <si>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</si>
  <si>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</si>
  <si>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</si>
  <si>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</si>
  <si>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</si>
  <si>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</si>
  <si>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</si>
  <si>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</si>
  <si>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</si>
  <si>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</si>
  <si>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</si>
  <si>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</si>
  <si>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</si>
  <si>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</si>
  <si>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</si>
  <si>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</si>
  <si>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</si>
  <si>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</si>
  <si>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</si>
  <si>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</si>
  <si>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</si>
  <si>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</si>
  <si>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</si>
  <si>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</si>
  <si>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</si>
  <si>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</si>
  <si>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</si>
  <si>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</si>
  <si>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</si>
  <si>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</si>
  <si>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</si>
  <si>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</si>
  <si>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</si>
  <si>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</si>
  <si>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</si>
  <si>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</si>
  <si>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</si>
  <si>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</si>
  <si>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</si>
  <si>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</si>
  <si>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</si>
  <si>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</si>
  <si>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</si>
  <si>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</si>
  <si>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</si>
  <si>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</si>
  <si>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</si>
  <si>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</si>
  <si>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</si>
  <si>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</si>
  <si>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</si>
  <si>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</si>
  <si>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</si>
  <si>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</si>
  <si>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</si>
  <si>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</si>
  <si>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</si>
  <si>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</si>
  <si>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</si>
  <si>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</si>
  <si>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</si>
  <si>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</si>
  <si>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</si>
  <si>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</si>
  <si>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</si>
  <si>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</si>
  <si>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</si>
  <si>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</si>
  <si>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</si>
  <si>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</si>
  <si>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</si>
  <si>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</si>
  <si>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</si>
  <si>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</si>
  <si>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</si>
  <si>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</si>
  <si>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</si>
  <si>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</si>
  <si>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</si>
  <si>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</si>
  <si>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</si>
  <si>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</si>
  <si>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</si>
  <si>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</si>
  <si>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</si>
  <si>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</si>
  <si>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</si>
  <si>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</si>
  <si>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</si>
  <si>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</si>
  <si>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</si>
  <si>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</si>
  <si>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</si>
  <si>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</si>
  <si>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</si>
  <si>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</si>
  <si>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</si>
  <si>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</si>
  <si>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</si>
  <si>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</si>
  <si>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</si>
  <si>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</si>
  <si>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</si>
  <si>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</si>
  <si>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</si>
  <si>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</si>
  <si>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</si>
  <si>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</si>
  <si>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</si>
  <si>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</si>
  <si>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</si>
  <si>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</si>
  <si>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</si>
  <si>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</si>
  <si>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</si>
  <si>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</si>
  <si>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</si>
  <si>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</si>
  <si>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</si>
  <si>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</si>
  <si>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</si>
  <si>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</si>
  <si>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</si>
  <si>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</si>
  <si>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</si>
  <si>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</si>
  <si>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</si>
  <si>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</si>
  <si>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</si>
  <si>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</si>
  <si>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</si>
  <si>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</si>
  <si>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</si>
  <si>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</si>
  <si>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</si>
  <si>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</si>
  <si>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</si>
  <si>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</si>
  <si>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</si>
  <si>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</si>
  <si>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</si>
  <si>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</si>
  <si>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</si>
  <si>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</si>
  <si>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</si>
  <si>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</si>
  <si>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</si>
  <si>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</si>
  <si>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</si>
  <si>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</si>
  <si>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</si>
  <si>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</si>
  <si>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</si>
  <si>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</si>
  <si>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</si>
  <si>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</si>
  <si>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</si>
  <si>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</si>
  <si>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</si>
  <si>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</si>
  <si>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</si>
  <si>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</si>
  <si>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</si>
  <si>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</si>
  <si>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</si>
  <si>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</si>
  <si>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</si>
  <si>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</si>
  <si>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</si>
  <si>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</si>
  <si>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</si>
  <si>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</si>
  <si>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</si>
  <si>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</si>
  <si>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</si>
  <si>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</si>
  <si>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</si>
  <si>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</si>
  <si>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</si>
  <si>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</si>
  <si>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</si>
  <si>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</si>
  <si>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</si>
  <si>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</si>
  <si>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</si>
  <si>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</si>
  <si>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</si>
  <si>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</si>
  <si>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</si>
  <si>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</si>
  <si>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</si>
  <si>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</si>
  <si>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</si>
  <si>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</si>
  <si>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</si>
  <si>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</si>
  <si>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</si>
  <si>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</si>
  <si>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</si>
  <si>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</si>
  <si>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</si>
  <si>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</si>
  <si>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</si>
  <si>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</si>
  <si>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</si>
  <si>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</si>
  <si>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</si>
  <si>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</si>
  <si>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</si>
  <si>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</si>
  <si>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</si>
  <si>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</si>
  <si>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</si>
  <si>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</si>
  <si>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</si>
  <si>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</si>
  <si>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</si>
  <si>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</si>
  <si>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</si>
  <si>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</si>
  <si>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</si>
  <si>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</si>
  <si>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</si>
  <si>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</si>
  <si>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</si>
  <si>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</si>
  <si>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</si>
  <si>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</si>
  <si>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</si>
  <si>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</si>
  <si>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</si>
  <si>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</si>
  <si>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</si>
  <si>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</si>
  <si>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</si>
  <si>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</si>
  <si>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</si>
  <si>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</si>
  <si>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</si>
  <si>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</si>
  <si>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</si>
  <si>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</si>
  <si>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</si>
  <si>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</si>
  <si>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</si>
  <si>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</si>
  <si>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</si>
  <si>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</si>
  <si>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</si>
  <si>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</si>
  <si>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</si>
  <si>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</si>
  <si>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</si>
  <si>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</si>
  <si>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</si>
  <si>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</si>
  <si>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</si>
  <si>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</si>
  <si>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</si>
  <si>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</si>
  <si>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</si>
  <si>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</si>
  <si>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</si>
  <si>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</si>
  <si>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</si>
  <si>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</si>
  <si>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</si>
  <si>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</si>
  <si>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</si>
  <si>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</si>
  <si>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</si>
  <si>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</si>
  <si>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</si>
  <si>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</si>
  <si>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</si>
  <si>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</si>
  <si>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</si>
  <si>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</si>
  <si>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</si>
  <si>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</si>
  <si>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</si>
  <si>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</si>
  <si>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</si>
  <si>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</si>
  <si>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</si>
  <si>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</si>
  <si>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</si>
  <si>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</si>
  <si>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</si>
  <si>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</si>
  <si>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</si>
  <si>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</si>
  <si>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</si>
  <si>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</si>
  <si>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</si>
  <si>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</si>
  <si>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</si>
  <si>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</si>
  <si>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</si>
  <si>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</si>
  <si>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</si>
  <si>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</si>
  <si>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</si>
  <si>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</si>
  <si>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</si>
  <si>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</si>
  <si>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</si>
  <si>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</si>
  <si>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</si>
  <si>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</si>
  <si>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</si>
  <si>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</si>
  <si>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</si>
  <si>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</si>
  <si>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</si>
  <si>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</si>
  <si>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</si>
  <si>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</si>
  <si>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</si>
  <si>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</si>
  <si>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</si>
  <si>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</si>
  <si>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</si>
  <si>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</si>
  <si>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</si>
  <si>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</si>
  <si>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</si>
  <si>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</si>
  <si>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</si>
  <si>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</si>
  <si>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</si>
  <si>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</si>
  <si>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</si>
  <si>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</si>
  <si>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</si>
  <si>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</si>
  <si>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</si>
  <si>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</si>
  <si>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</si>
  <si>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</si>
  <si>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</si>
  <si>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</si>
  <si>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</si>
  <si>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</si>
  <si>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</si>
  <si>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</si>
  <si>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</si>
  <si>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</si>
  <si>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</si>
  <si>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</si>
  <si>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</si>
  <si>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</si>
  <si>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</si>
  <si>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</si>
  <si>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</si>
  <si>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</si>
  <si>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</si>
  <si>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</si>
  <si>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</si>
  <si>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</si>
  <si>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</si>
  <si>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</si>
  <si>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</si>
  <si>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</si>
  <si>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</si>
  <si>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</si>
  <si>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</si>
  <si>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</si>
  <si>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</si>
  <si>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</si>
  <si>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</si>
  <si>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</si>
  <si>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</si>
  <si>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</si>
  <si>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</si>
  <si>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</si>
  <si>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</si>
  <si>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</si>
  <si>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</si>
  <si>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</si>
  <si>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</si>
  <si>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</si>
  <si>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</si>
  <si>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</si>
  <si>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</si>
  <si>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</si>
  <si>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</si>
  <si>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</si>
  <si>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</si>
  <si>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</si>
  <si>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</si>
  <si>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</si>
  <si>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</si>
  <si>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</si>
  <si>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</si>
  <si>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</si>
  <si>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</si>
  <si>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</si>
  <si>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</si>
  <si>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</si>
  <si>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</si>
  <si>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</si>
  <si>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</si>
  <si>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</si>
  <si>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</si>
  <si>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</si>
  <si>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</si>
  <si>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</si>
  <si>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</si>
  <si>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</si>
  <si>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</si>
  <si>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</si>
  <si>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</si>
  <si>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</si>
  <si>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</si>
  <si>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</si>
  <si>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</si>
  <si>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</si>
  <si>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</si>
  <si>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</si>
  <si>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</si>
  <si>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</si>
  <si>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</si>
  <si>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</si>
  <si>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</si>
  <si>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</si>
  <si>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</si>
  <si>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</si>
  <si>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</si>
  <si>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</si>
  <si>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</si>
  <si>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</si>
  <si>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</si>
  <si>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</si>
  <si>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</si>
  <si>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</si>
  <si>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</si>
  <si>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</si>
  <si>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</si>
  <si>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</si>
  <si>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</si>
  <si>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</si>
  <si>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</si>
  <si>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</si>
  <si>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</si>
  <si>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</si>
  <si>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</si>
  <si>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</si>
  <si>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</si>
  <si>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</si>
  <si>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</si>
  <si>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</si>
  <si>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</si>
  <si>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</si>
  <si>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</si>
  <si>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</si>
  <si>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</si>
  <si>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</si>
  <si>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</si>
  <si>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</si>
  <si>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</si>
  <si>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</si>
  <si>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</si>
  <si>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</si>
  <si>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</si>
  <si>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</si>
  <si>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</si>
  <si>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</si>
  <si>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</si>
  <si>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</si>
  <si>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</si>
  <si>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</si>
  <si>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</si>
  <si>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</si>
  <si>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</si>
  <si>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</si>
  <si>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</si>
  <si>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</si>
  <si>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</si>
  <si>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</si>
  <si>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</si>
  <si>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</si>
  <si>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</si>
  <si>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</si>
  <si>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</si>
  <si>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</si>
  <si>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</si>
  <si>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</si>
  <si>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</si>
  <si>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</si>
  <si>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</si>
  <si>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</si>
  <si>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</si>
  <si>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</si>
  <si>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</si>
  <si>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</si>
  <si>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</si>
  <si>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</si>
  <si>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</si>
  <si>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</si>
  <si>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</si>
  <si>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</si>
  <si>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</si>
  <si>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</si>
  <si>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</si>
  <si>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</si>
  <si>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</si>
  <si>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</si>
  <si>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</si>
  <si>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</si>
  <si>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</si>
  <si>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</si>
  <si>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</si>
  <si>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</si>
  <si>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</si>
  <si>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</si>
  <si>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</si>
  <si>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</si>
  <si>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</si>
  <si>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</si>
  <si>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</si>
  <si>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</si>
  <si>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</si>
  <si>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</si>
  <si>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</si>
  <si>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</si>
  <si>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</si>
  <si>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</si>
  <si>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</si>
  <si>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</si>
  <si>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</si>
  <si>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</si>
  <si>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</si>
  <si>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</si>
  <si>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</si>
  <si>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</si>
  <si>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</si>
  <si>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</si>
  <si>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</si>
  <si>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</si>
  <si>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</si>
  <si>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</si>
  <si>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</si>
  <si>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</si>
  <si>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</si>
  <si>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</si>
  <si>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</si>
  <si>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</si>
  <si>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</si>
  <si>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</si>
  <si>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</si>
  <si>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</si>
  <si>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</si>
  <si>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</si>
  <si>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</si>
  <si>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</si>
  <si>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</si>
  <si>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</si>
  <si>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</si>
  <si>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</si>
  <si>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</si>
  <si>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</si>
  <si>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</si>
  <si>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</si>
  <si>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</si>
  <si>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</si>
  <si>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</si>
  <si>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</si>
  <si>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</si>
  <si>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</si>
  <si>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</si>
  <si>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</si>
  <si>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</si>
  <si>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</si>
  <si>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</si>
  <si>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</si>
  <si>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</si>
  <si>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</si>
  <si>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</si>
  <si>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</si>
  <si>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</si>
  <si>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</si>
  <si>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</si>
  <si>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</si>
  <si>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</si>
  <si>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</si>
  <si>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</si>
  <si>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</si>
  <si>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</si>
  <si>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</si>
  <si>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</si>
  <si>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</si>
  <si>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</si>
  <si>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</si>
  <si>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</si>
  <si>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</si>
  <si>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</si>
  <si>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</si>
  <si>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</si>
  <si>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</si>
  <si>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</si>
  <si>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</si>
  <si>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</si>
  <si>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</si>
  <si>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</si>
  <si>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</si>
  <si>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</si>
  <si>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</si>
  <si>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</si>
  <si>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</si>
  <si>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</si>
  <si>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</si>
  <si>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</si>
  <si>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</si>
  <si>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</si>
  <si>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</si>
  <si>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</si>
  <si>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</si>
  <si>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</si>
  <si>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</si>
  <si>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</si>
  <si>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</si>
  <si>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</si>
  <si>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</si>
  <si>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</si>
  <si>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</si>
  <si>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</si>
  <si>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</si>
  <si>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</si>
  <si>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</si>
  <si>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</si>
  <si>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</si>
  <si>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</si>
  <si>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</si>
  <si>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</si>
  <si>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</si>
  <si>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</si>
  <si>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</si>
  <si>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</si>
  <si>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</si>
  <si>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</si>
  <si>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</si>
  <si>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</si>
  <si>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</si>
  <si>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</si>
  <si>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</si>
  <si>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</si>
  <si>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</si>
  <si>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</si>
  <si>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</si>
  <si>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</si>
  <si>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</si>
  <si>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</si>
  <si>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</si>
  <si>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</si>
  <si>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</si>
  <si>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</si>
  <si>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</si>
  <si>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</si>
  <si>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</si>
  <si>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</si>
  <si>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</si>
  <si>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</si>
  <si>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</si>
  <si>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</si>
  <si>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</si>
  <si>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</si>
  <si>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</si>
  <si>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</si>
  <si>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</si>
  <si>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</si>
  <si>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</si>
  <si>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</si>
  <si>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</si>
  <si>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</si>
  <si>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</si>
  <si>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</si>
  <si>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</si>
  <si>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</si>
  <si>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</si>
  <si>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</si>
  <si>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</si>
  <si>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</si>
  <si>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</si>
  <si>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</si>
  <si>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</si>
  <si>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</si>
  <si>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</si>
  <si>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</si>
  <si>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</si>
  <si>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</si>
  <si>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</si>
  <si>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</si>
  <si>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</si>
  <si>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</si>
  <si>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</si>
  <si>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</si>
  <si>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</si>
  <si>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</si>
  <si>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</si>
  <si>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</si>
  <si>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</si>
  <si>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</si>
  <si>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</si>
  <si>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</si>
  <si>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</si>
  <si>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</si>
  <si>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</si>
  <si>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</si>
  <si>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</si>
  <si>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</si>
  <si>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</si>
  <si>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</si>
  <si>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</si>
  <si>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</si>
  <si>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</si>
  <si>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</si>
  <si>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</si>
  <si>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</si>
  <si>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</si>
  <si>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</si>
  <si>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</si>
  <si>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</si>
  <si>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</si>
  <si>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</si>
  <si>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</si>
  <si>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</si>
  <si>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</si>
  <si>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</si>
  <si>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</si>
  <si>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</si>
  <si>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</si>
  <si>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</si>
  <si>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</si>
  <si>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</si>
  <si>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</si>
  <si>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</si>
  <si>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</si>
  <si>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</si>
  <si>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</si>
  <si>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</si>
  <si>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</si>
  <si>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</si>
  <si>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</si>
  <si>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</si>
  <si>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</si>
  <si>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</si>
  <si>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</si>
  <si>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</si>
  <si>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</si>
  <si>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</si>
  <si>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</si>
  <si>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</si>
  <si>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</si>
  <si>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</si>
  <si>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</si>
  <si>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</si>
  <si>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</si>
  <si>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</si>
  <si>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</si>
  <si>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</si>
  <si>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</si>
  <si>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</si>
  <si>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</si>
  <si>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</si>
  <si>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</si>
  <si>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</si>
  <si>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</si>
  <si>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</si>
  <si>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</si>
  <si>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</si>
  <si>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</si>
  <si>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</si>
  <si>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</si>
  <si>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</si>
  <si>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</si>
  <si>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</si>
  <si>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</si>
  <si>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</si>
  <si>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</si>
  <si>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</si>
  <si>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</si>
  <si>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</si>
  <si>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</si>
  <si>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</si>
  <si>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</si>
  <si>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</si>
  <si>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</si>
  <si>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</si>
  <si>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</si>
  <si>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</si>
  <si>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</si>
  <si>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</si>
  <si>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</si>
  <si>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</si>
  <si>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</si>
  <si>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</si>
  <si>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</si>
  <si>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</si>
  <si>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</si>
  <si>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</si>
  <si>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</si>
  <si>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</si>
  <si>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</si>
  <si>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</si>
  <si>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</si>
  <si>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</si>
  <si>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</si>
  <si>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</si>
  <si>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</si>
  <si>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</si>
  <si>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</si>
  <si>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</si>
  <si>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</si>
  <si>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</si>
  <si>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</si>
  <si>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</si>
  <si>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</si>
  <si>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</si>
  <si>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</si>
  <si>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</si>
  <si>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</si>
  <si>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</si>
  <si>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</si>
  <si>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</si>
  <si>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</si>
  <si>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</si>
  <si>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</si>
  <si>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</si>
  <si>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</si>
  <si>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</si>
  <si>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</si>
  <si>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</si>
  <si>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</si>
  <si>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</si>
  <si>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</si>
  <si>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</si>
  <si>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</si>
  <si>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</si>
  <si>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</si>
  <si>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</si>
  <si>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</si>
  <si>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</si>
  <si>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</si>
  <si>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</si>
  <si>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</si>
  <si>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</si>
  <si>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</si>
  <si>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</si>
  <si>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</si>
  <si>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</si>
  <si>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</si>
  <si>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</si>
  <si>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</si>
  <si>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</si>
  <si>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</si>
  <si>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</si>
  <si>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</si>
  <si>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</si>
  <si>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</si>
  <si>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</si>
  <si>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</si>
  <si>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</si>
  <si>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</si>
  <si>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</si>
  <si>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</si>
  <si>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</si>
  <si>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</si>
  <si>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</si>
  <si>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</si>
  <si>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</si>
  <si>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</si>
  <si>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</si>
  <si>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</si>
  <si>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</si>
  <si>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</si>
  <si>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</si>
  <si>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</si>
  <si>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</si>
  <si>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</si>
  <si>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</si>
  <si>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</si>
  <si>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</si>
  <si>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</si>
  <si>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</si>
  <si>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</si>
  <si>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</si>
  <si>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</si>
  <si>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</si>
  <si>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</si>
  <si>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</si>
  <si>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</si>
  <si>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</si>
  <si>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</si>
  <si>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</si>
  <si>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</si>
  <si>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</si>
  <si>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</si>
  <si>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</si>
  <si>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</si>
  <si>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</si>
  <si>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</si>
  <si>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</si>
  <si>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</si>
  <si>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</si>
  <si>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</si>
  <si>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</si>
  <si>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</si>
  <si>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</si>
  <si>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</si>
  <si>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</si>
  <si>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</si>
  <si>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</si>
  <si>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</si>
  <si>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</si>
  <si>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</si>
  <si>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</si>
  <si>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</si>
  <si>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</si>
  <si>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</si>
  <si>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</si>
  <si>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</si>
  <si>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</si>
  <si>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</si>
  <si>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</si>
  <si>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</si>
  <si>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</si>
  <si>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</si>
  <si>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</si>
  <si>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</si>
  <si>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</si>
  <si>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</si>
  <si>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</si>
  <si>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</si>
  <si>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</si>
  <si>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</si>
  <si>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</si>
  <si>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</si>
  <si>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</si>
  <si>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</si>
  <si>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</si>
  <si>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</si>
  <si>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</si>
  <si>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</si>
  <si>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</si>
  <si>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</si>
  <si>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</si>
  <si>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</si>
  <si>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</si>
  <si>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</si>
  <si>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</si>
  <si>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</si>
  <si>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</si>
  <si>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</si>
  <si>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</si>
  <si>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</si>
  <si>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</si>
  <si>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</si>
  <si>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</si>
  <si>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</si>
  <si>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</si>
  <si>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</si>
  <si>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</si>
  <si>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</si>
  <si>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</si>
  <si>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</si>
  <si>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</si>
  <si>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</si>
  <si>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</si>
  <si>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</si>
  <si>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</si>
  <si>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</si>
  <si>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</si>
  <si>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</si>
  <si>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</si>
  <si>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</si>
  <si>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</si>
  <si>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</si>
  <si>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</si>
  <si>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</si>
  <si>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</si>
  <si>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</si>
  <si>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</si>
  <si>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</si>
  <si>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</si>
  <si>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</si>
  <si>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</si>
  <si>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</si>
  <si>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</si>
  <si>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</si>
  <si>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</si>
  <si>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</si>
  <si>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</si>
  <si>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</si>
  <si>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</si>
  <si>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</si>
  <si>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</si>
  <si>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</si>
  <si>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</si>
  <si>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</si>
  <si>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</si>
  <si>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</si>
  <si>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</si>
  <si>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</si>
  <si>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</si>
  <si>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</si>
  <si>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</si>
  <si>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</si>
  <si>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</si>
  <si>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</si>
  <si>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</si>
  <si>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</si>
  <si>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</si>
  <si>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</si>
  <si>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</si>
  <si>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</si>
  <si>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</si>
  <si>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</si>
  <si>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</si>
  <si>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</si>
  <si>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</si>
  <si>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</si>
  <si>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</si>
  <si>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</si>
  <si>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</si>
  <si>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</si>
  <si>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</si>
  <si>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</si>
  <si>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</si>
  <si>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</si>
  <si>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</si>
  <si>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</si>
  <si>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</si>
  <si>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</si>
  <si>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</si>
  <si>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</si>
  <si>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</si>
  <si>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</si>
  <si>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</si>
  <si>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</si>
  <si>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</si>
  <si>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</si>
  <si>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</si>
  <si>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</si>
  <si>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</si>
  <si>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</si>
  <si>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</si>
  <si>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</si>
  <si>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</si>
  <si>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</si>
  <si>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</si>
  <si>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</si>
  <si>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</si>
  <si>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</si>
  <si>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</si>
  <si>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</si>
  <si>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</si>
  <si>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</si>
  <si>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</si>
  <si>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</si>
  <si>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</si>
  <si>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</si>
  <si>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</si>
  <si>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</si>
  <si>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</si>
  <si>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</si>
  <si>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</si>
  <si>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</si>
  <si>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</si>
  <si>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</si>
  <si>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</si>
  <si>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</si>
  <si>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</si>
  <si>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</si>
  <si>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</si>
  <si>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</si>
  <si>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</si>
  <si>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</si>
  <si>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</si>
  <si>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</si>
  <si>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</si>
  <si>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</si>
  <si>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</si>
  <si>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</si>
  <si>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</si>
  <si>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</si>
  <si>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</si>
  <si>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</si>
  <si>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</si>
  <si>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</si>
  <si>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</si>
  <si>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</si>
  <si>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</si>
  <si>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</si>
  <si>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</si>
  <si>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</si>
  <si>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</si>
  <si>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</si>
  <si>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</si>
  <si>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</si>
  <si>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</si>
  <si>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</si>
  <si>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</si>
  <si>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</si>
  <si>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</si>
  <si>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</si>
  <si>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</si>
  <si>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</si>
  <si>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</si>
  <si>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</si>
  <si>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</si>
  <si>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</si>
  <si>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</si>
  <si>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</si>
  <si>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</si>
  <si>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</si>
  <si>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</si>
  <si>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</si>
  <si>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</si>
  <si>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</si>
  <si>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</si>
  <si>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</si>
  <si>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</si>
  <si>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</si>
  <si>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</si>
  <si>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</si>
  <si>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</si>
  <si>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</si>
  <si>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</si>
  <si>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</si>
  <si>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</si>
  <si>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</si>
  <si>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</si>
  <si>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</si>
  <si>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</si>
  <si>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</si>
  <si>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</si>
  <si>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</si>
  <si>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</si>
  <si>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</si>
  <si>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</si>
  <si>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</si>
  <si>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</si>
  <si>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</si>
  <si>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</si>
  <si>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</si>
  <si>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</si>
  <si>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</si>
  <si>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</si>
  <si>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</si>
  <si>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</si>
  <si>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</si>
  <si>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</si>
  <si>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</si>
  <si>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</si>
  <si>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</si>
  <si>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</si>
  <si>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</si>
  <si>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</si>
  <si>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</si>
  <si>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</si>
  <si>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</si>
  <si>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</si>
  <si>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</si>
  <si>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</si>
  <si>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</si>
  <si>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</si>
  <si>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</si>
  <si>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</si>
  <si>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</si>
  <si>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</si>
  <si>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</si>
  <si>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</si>
  <si>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</si>
  <si>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</si>
  <si>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</si>
  <si>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</si>
  <si>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</si>
  <si>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</si>
  <si>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</si>
  <si>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</si>
  <si>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</si>
  <si>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</si>
  <si>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</si>
  <si>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</si>
  <si>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</si>
  <si>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</si>
  <si>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</si>
  <si>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</si>
  <si>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</si>
  <si>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</si>
  <si>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</si>
  <si>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</si>
  <si>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</si>
  <si>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</si>
  <si>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</si>
  <si>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</si>
  <si>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</si>
  <si>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</si>
  <si>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</si>
  <si>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</si>
  <si>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</si>
  <si>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</si>
  <si>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</si>
  <si>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</si>
  <si>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</si>
  <si>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</si>
  <si>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</si>
  <si>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</si>
  <si>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</si>
  <si>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</si>
  <si>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</si>
  <si>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</si>
  <si>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</si>
  <si>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</si>
  <si>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</si>
  <si>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</si>
  <si>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</si>
  <si>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</si>
  <si>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</si>
  <si>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</si>
  <si>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</si>
  <si>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</si>
  <si>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</si>
  <si>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</si>
  <si>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</si>
  <si>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</si>
  <si>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</si>
  <si>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</si>
  <si>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</si>
  <si>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</si>
  <si>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</si>
  <si>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</si>
  <si>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</si>
  <si>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</si>
  <si>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</si>
  <si>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</si>
  <si>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</si>
  <si>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</si>
  <si>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</si>
  <si>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</si>
  <si>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</si>
  <si>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</si>
  <si>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</si>
  <si>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</si>
  <si>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</si>
  <si>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</si>
  <si>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</si>
  <si>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</si>
  <si>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</si>
  <si>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</si>
  <si>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</si>
  <si>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</si>
  <si>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</si>
  <si>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</si>
  <si>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</si>
  <si>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</si>
  <si>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</si>
  <si>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</si>
  <si>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</si>
  <si>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</si>
  <si>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</si>
  <si>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</si>
  <si>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</si>
  <si>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</si>
  <si>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</si>
  <si>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</si>
  <si>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</si>
  <si>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</si>
  <si>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</si>
  <si>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</si>
  <si>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</si>
  <si>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</si>
  <si>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</si>
  <si>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</si>
  <si>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</si>
  <si>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</si>
  <si>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</si>
  <si>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</si>
  <si>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</si>
  <si>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</si>
  <si>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</si>
  <si>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</si>
  <si>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</si>
  <si>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</si>
  <si>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</si>
  <si>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</si>
  <si>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</si>
  <si>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</si>
  <si>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</si>
  <si>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</si>
  <si>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</si>
  <si>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</si>
  <si>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</si>
  <si>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</si>
  <si>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</si>
  <si>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</si>
  <si>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</si>
  <si>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</si>
  <si>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</si>
  <si>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</si>
  <si>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</si>
  <si>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</si>
  <si>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</si>
  <si>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</si>
  <si>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</si>
  <si>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</si>
  <si>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</si>
  <si>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</si>
  <si>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</si>
  <si>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</si>
  <si>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</si>
  <si>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</si>
  <si>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</si>
  <si>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</si>
  <si>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</si>
  <si>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</si>
  <si>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</si>
  <si>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</si>
  <si>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</si>
  <si>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</si>
  <si>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</si>
  <si>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</si>
  <si>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</si>
  <si>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</si>
  <si>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</si>
  <si>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</si>
  <si>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</si>
  <si>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</si>
  <si>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</si>
  <si>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</si>
  <si>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</si>
  <si>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</si>
  <si>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</si>
  <si>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</si>
  <si>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</si>
  <si>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</si>
  <si>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</si>
  <si>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</si>
  <si>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</si>
  <si>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</si>
  <si>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</si>
  <si>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</si>
  <si>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</si>
  <si>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</si>
  <si>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</si>
  <si>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</si>
  <si>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</si>
  <si>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</si>
  <si>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</si>
  <si>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</si>
  <si>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</si>
  <si>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</si>
  <si>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</si>
  <si>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</si>
  <si>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</si>
  <si>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</si>
  <si>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</si>
  <si>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</si>
  <si>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</si>
  <si>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</si>
  <si>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</si>
  <si>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</si>
  <si>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</si>
  <si>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</si>
  <si>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</si>
  <si>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</si>
  <si>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</si>
  <si>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</si>
  <si>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</si>
  <si>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</si>
  <si>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</si>
  <si>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</si>
  <si>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</si>
  <si>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</si>
  <si>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</si>
  <si>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</si>
  <si>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</si>
  <si>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</si>
  <si>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</si>
  <si>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</si>
  <si>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</si>
  <si>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</si>
  <si>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</si>
  <si>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</si>
  <si>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</si>
  <si>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</si>
  <si>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</si>
  <si>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</si>
  <si>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</si>
  <si>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</si>
  <si>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</si>
  <si>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</si>
  <si>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</si>
  <si>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</si>
  <si>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</si>
  <si>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</si>
  <si>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</si>
  <si>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</si>
  <si>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</si>
  <si>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</si>
  <si>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</si>
  <si>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</si>
  <si>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</si>
  <si>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</si>
  <si>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</si>
  <si>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</si>
  <si>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</si>
  <si>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</si>
  <si>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</si>
  <si>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</si>
  <si>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</si>
  <si>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</si>
  <si>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</si>
  <si>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</si>
  <si>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</si>
  <si>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</si>
  <si>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</si>
  <si>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</si>
  <si>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</si>
  <si>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</si>
  <si>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</si>
  <si>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</si>
  <si>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</si>
  <si>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</si>
  <si>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</si>
  <si>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</si>
  <si>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</si>
  <si>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</si>
  <si>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</si>
  <si>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</si>
  <si>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</si>
  <si>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</si>
  <si>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</si>
  <si>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</si>
  <si>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</si>
  <si>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</si>
  <si>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</si>
  <si>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</si>
  <si>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</si>
  <si>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</si>
  <si>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</si>
  <si>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</si>
  <si>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</si>
  <si>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</si>
  <si>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</si>
  <si>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</si>
  <si>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</si>
  <si>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</si>
  <si>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</si>
  <si>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</si>
  <si>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</si>
  <si>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</si>
  <si>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</si>
  <si>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</si>
  <si>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</si>
  <si>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</si>
  <si>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</si>
  <si>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</si>
  <si>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</si>
  <si>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</si>
  <si>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</si>
  <si>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</si>
  <si>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</si>
  <si>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</si>
  <si>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</si>
  <si>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</si>
  <si>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</si>
  <si>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</si>
  <si>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</si>
  <si>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</si>
  <si>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</si>
  <si>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</si>
  <si>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</si>
  <si>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</si>
  <si>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</si>
  <si>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</si>
  <si>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</si>
  <si>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</si>
  <si>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</si>
  <si>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</si>
  <si>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</si>
  <si>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</si>
  <si>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</si>
  <si>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</si>
  <si>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</si>
  <si>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</si>
  <si>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</si>
  <si>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</si>
  <si>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</si>
  <si>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</si>
  <si>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</si>
  <si>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</si>
  <si>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</si>
  <si>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</si>
  <si>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</si>
  <si>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</si>
  <si>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</si>
  <si>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</si>
  <si>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</si>
  <si>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</si>
  <si>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</si>
  <si>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</si>
  <si>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</si>
  <si>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</si>
  <si>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</si>
  <si>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</si>
  <si>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</si>
  <si>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</si>
  <si>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</si>
  <si>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</si>
  <si>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</si>
  <si>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</si>
  <si>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</si>
  <si>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</si>
  <si>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</si>
  <si>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</si>
  <si>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</si>
  <si>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</si>
  <si>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</si>
  <si>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</si>
  <si>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</si>
  <si>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</si>
  <si>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</si>
  <si>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</si>
  <si>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</si>
  <si>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</si>
  <si>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</si>
  <si>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</si>
  <si>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</si>
  <si>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</si>
  <si>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</si>
  <si>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</si>
  <si>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</si>
  <si>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</si>
  <si>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</si>
  <si>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</si>
  <si>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</si>
  <si>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</si>
  <si>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</si>
  <si>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</si>
  <si>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</si>
  <si>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</si>
  <si>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</si>
  <si>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</si>
  <si>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</si>
  <si>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</si>
  <si>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</si>
  <si>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</si>
  <si>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</si>
  <si>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</si>
  <si>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</si>
  <si>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</si>
  <si>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</si>
  <si>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</si>
  <si>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</si>
  <si>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</si>
  <si>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</si>
  <si>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</si>
  <si>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</si>
  <si>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</si>
  <si>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</si>
  <si>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</si>
  <si>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</si>
  <si>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</si>
  <si>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</si>
  <si>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</si>
  <si>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</si>
  <si>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</si>
  <si>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</si>
  <si>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</si>
  <si>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</si>
  <si>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</si>
  <si>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</si>
  <si>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</si>
  <si>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</si>
  <si>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</si>
  <si>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</si>
  <si>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</si>
  <si>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</si>
  <si>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</si>
  <si>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</si>
  <si>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</si>
  <si>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</si>
  <si>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</si>
  <si>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</si>
  <si>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</si>
  <si>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</si>
  <si>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</si>
  <si>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</si>
  <si>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</si>
  <si>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</si>
  <si>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</si>
  <si>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</si>
  <si>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</si>
  <si>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</si>
  <si>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</si>
  <si>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</si>
  <si>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</si>
  <si>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</si>
  <si>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</si>
  <si>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</si>
  <si>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</si>
  <si>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</si>
  <si>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</si>
  <si>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</si>
  <si>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</si>
  <si>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</si>
  <si>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</si>
  <si>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</si>
  <si>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</si>
  <si>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</si>
  <si>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</si>
  <si>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</si>
  <si>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</si>
  <si>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</si>
  <si>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</si>
  <si>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</si>
  <si>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</si>
  <si>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</si>
  <si>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</si>
  <si>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</si>
  <si>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</si>
  <si>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</si>
  <si>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</si>
  <si>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</si>
  <si>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</si>
  <si>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</si>
  <si>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</si>
  <si>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</si>
  <si>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</si>
  <si>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</si>
  <si>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</si>
  <si>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</si>
  <si>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</si>
  <si>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</si>
  <si>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</si>
  <si>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</si>
  <si>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</si>
  <si>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</si>
  <si>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</si>
  <si>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</si>
  <si>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</si>
  <si>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</si>
  <si>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</si>
  <si>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</si>
  <si>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</si>
  <si>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</si>
  <si>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</si>
  <si>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</si>
  <si>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</si>
  <si>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</si>
  <si>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</si>
  <si>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</si>
  <si>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</si>
  <si>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</si>
  <si>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</si>
  <si>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</si>
  <si>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</si>
  <si>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</si>
  <si>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</si>
  <si>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</si>
  <si>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</si>
  <si>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</si>
  <si>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</si>
  <si>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</si>
  <si>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</si>
  <si>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</si>
  <si>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</si>
  <si>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</si>
  <si>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</si>
  <si>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</si>
  <si>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</si>
  <si>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</si>
  <si>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</si>
  <si>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</si>
  <si>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</si>
  <si>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</si>
  <si>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</si>
  <si>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</si>
  <si>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</si>
  <si>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</si>
  <si>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</si>
  <si>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</si>
  <si>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</si>
  <si>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</si>
  <si>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</si>
  <si>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</si>
  <si>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</si>
  <si>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</si>
  <si>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</si>
  <si>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</si>
  <si>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</si>
  <si>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</si>
  <si>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</si>
  <si>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</si>
  <si>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</si>
  <si>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</si>
  <si>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</si>
  <si>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</si>
  <si>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</si>
  <si>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</si>
  <si>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</si>
  <si>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</si>
  <si>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</si>
  <si>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</si>
  <si>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</si>
  <si>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</si>
  <si>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</si>
  <si>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</si>
  <si>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</si>
  <si>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</si>
  <si>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</si>
  <si>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</si>
  <si>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</si>
  <si>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</si>
  <si>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</si>
  <si>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</si>
  <si>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</si>
  <si>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</si>
  <si>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</si>
  <si>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</si>
  <si>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</si>
  <si>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</si>
  <si>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</si>
  <si>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</si>
  <si>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</si>
  <si>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</si>
  <si>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</si>
  <si>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</si>
  <si>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</si>
  <si>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</si>
  <si>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</si>
  <si>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</si>
  <si>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</si>
  <si>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</si>
  <si>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</si>
  <si>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</si>
  <si>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</si>
  <si>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</si>
  <si>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</si>
  <si>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</si>
  <si>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</si>
  <si>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</si>
  <si>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</si>
  <si>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</si>
  <si>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</si>
  <si>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</si>
  <si>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</si>
  <si>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</si>
  <si>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</si>
  <si>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</si>
  <si>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</si>
  <si>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</si>
  <si>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</si>
  <si>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</si>
  <si>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</si>
  <si>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</si>
  <si>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</si>
  <si>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</si>
  <si>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</si>
  <si>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</si>
  <si>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</si>
  <si>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</si>
  <si>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</si>
  <si>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</si>
  <si>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</si>
  <si>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</si>
  <si>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</si>
  <si>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</si>
  <si>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</si>
  <si>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</si>
  <si>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</si>
  <si>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</si>
  <si>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</si>
  <si>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</si>
  <si>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</si>
  <si>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</si>
  <si>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</si>
  <si>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</si>
  <si>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</si>
  <si>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</si>
  <si>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</si>
  <si>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</si>
  <si>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</si>
  <si>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</si>
  <si>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</si>
  <si>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</si>
  <si>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</si>
  <si>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</si>
  <si>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</si>
  <si>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</si>
  <si>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</si>
  <si>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</si>
  <si>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</si>
  <si>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</si>
  <si>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</si>
  <si>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</si>
  <si>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</si>
  <si>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</si>
  <si>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</si>
  <si>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</si>
  <si>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</si>
  <si>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</si>
  <si>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</si>
  <si>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</si>
  <si>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</si>
  <si>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</si>
  <si>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</si>
  <si>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</si>
  <si>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</si>
  <si>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</si>
  <si>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</si>
  <si>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</si>
  <si>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</si>
  <si>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</si>
  <si>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</si>
  <si>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</si>
  <si>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</si>
  <si>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</si>
  <si>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</si>
  <si>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</si>
  <si>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</si>
  <si>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</si>
  <si>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</si>
  <si>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</si>
  <si>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</si>
  <si>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</si>
  <si>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</si>
  <si>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</si>
  <si>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</si>
  <si>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</si>
  <si>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</si>
  <si>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</si>
  <si>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</si>
  <si>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</si>
  <si>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</si>
  <si>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</si>
  <si>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</si>
  <si>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</si>
  <si>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</si>
  <si>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</si>
  <si>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</si>
  <si>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</si>
  <si>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</si>
  <si>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</si>
  <si>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</si>
  <si>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</si>
  <si>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</si>
  <si>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</si>
  <si>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</si>
  <si>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</si>
  <si>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</si>
  <si>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</si>
  <si>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</si>
  <si>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</si>
  <si>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</si>
  <si>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</si>
  <si>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</si>
  <si>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</si>
  <si>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</si>
  <si>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</si>
  <si>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</si>
  <si>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</si>
  <si>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</si>
  <si>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</si>
  <si>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</si>
  <si>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</si>
  <si>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</si>
  <si>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</si>
  <si>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</si>
  <si>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</si>
  <si>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</si>
  <si>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</si>
  <si>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</si>
  <si>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</si>
  <si>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</si>
  <si>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</si>
  <si>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</si>
  <si>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</si>
  <si>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</si>
  <si>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</si>
  <si>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</si>
  <si>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</si>
  <si>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</si>
  <si>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</si>
  <si>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</si>
  <si>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</si>
  <si>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</si>
  <si>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</si>
  <si>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</si>
  <si>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</si>
  <si>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</si>
  <si>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</si>
  <si>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</si>
  <si>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</si>
  <si>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</si>
  <si>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</si>
  <si>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</si>
  <si>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</si>
  <si>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</si>
  <si>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</si>
  <si>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</si>
  <si>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</si>
  <si>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</si>
  <si>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</si>
  <si>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</si>
  <si>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</si>
  <si>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</si>
  <si>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</si>
  <si>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</si>
  <si>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</si>
  <si>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</si>
  <si>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</si>
  <si>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</si>
  <si>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</si>
  <si>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</si>
  <si>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</si>
  <si>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</si>
  <si>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</si>
  <si>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</si>
  <si>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</si>
  <si>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</si>
  <si>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</si>
  <si>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</si>
  <si>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</si>
  <si>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</si>
  <si>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</si>
  <si>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</si>
  <si>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</si>
  <si>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</si>
  <si>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</si>
  <si>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</si>
  <si>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</si>
  <si>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</si>
  <si>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</si>
  <si>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</si>
  <si>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</si>
  <si>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</si>
  <si>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</si>
  <si>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</si>
  <si>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</si>
  <si>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</si>
  <si>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</si>
  <si>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</si>
  <si>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</si>
  <si>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</si>
  <si>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</si>
  <si>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</si>
  <si>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</si>
  <si>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</si>
  <si>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</si>
  <si>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</si>
  <si>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</si>
  <si>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</si>
  <si>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</si>
  <si>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</si>
  <si>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</si>
  <si>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</si>
  <si>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</si>
  <si>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</si>
  <si>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</si>
  <si>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</si>
  <si>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</si>
  <si>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</si>
  <si>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</si>
  <si>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</si>
  <si>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</si>
  <si>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</si>
  <si>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</si>
  <si>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</si>
  <si>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</si>
  <si>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</si>
  <si>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</si>
  <si>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</si>
  <si>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</si>
  <si>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</si>
  <si>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</si>
  <si>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</si>
  <si>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</si>
  <si>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</si>
  <si>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</si>
  <si>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</si>
  <si>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</si>
  <si>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</si>
  <si>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</si>
  <si>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</si>
  <si>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</si>
  <si>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</si>
  <si>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</si>
  <si>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</si>
  <si>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</si>
  <si>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</si>
  <si>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</si>
  <si>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</si>
  <si>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</si>
  <si>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</si>
  <si>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</si>
  <si>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</si>
  <si>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</si>
  <si>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</si>
  <si>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</si>
  <si>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</si>
  <si>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</si>
  <si>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</si>
  <si>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</si>
  <si>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</si>
  <si>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</si>
  <si>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</si>
  <si>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</si>
  <si>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</si>
  <si>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</si>
  <si>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</si>
  <si>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</si>
  <si>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</si>
  <si>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</si>
  <si>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</si>
  <si>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</si>
  <si>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</si>
  <si>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</si>
  <si>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</si>
  <si>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</si>
  <si>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</si>
  <si>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</si>
  <si>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</si>
  <si>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</si>
  <si>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</si>
  <si>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</si>
  <si>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</si>
  <si>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</si>
  <si>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</si>
  <si>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</si>
  <si>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</si>
  <si>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</si>
  <si>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</si>
  <si>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</si>
  <si>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</si>
  <si>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</si>
  <si>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</si>
  <si>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</si>
  <si>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</si>
  <si>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</si>
  <si>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</si>
  <si>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</si>
  <si>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</si>
  <si>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</si>
  <si>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</si>
  <si>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</si>
  <si>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</si>
  <si>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</si>
  <si>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</si>
  <si>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</si>
  <si>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</si>
  <si>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</si>
  <si>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</si>
  <si>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</si>
  <si>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</si>
  <si>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</si>
  <si>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</si>
  <si>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</si>
  <si>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</si>
  <si>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</si>
  <si>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</si>
  <si>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</si>
  <si>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</si>
  <si>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</si>
  <si>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</si>
  <si>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</si>
  <si>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</si>
  <si>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</si>
  <si>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</si>
  <si>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</si>
  <si>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</si>
  <si>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</si>
  <si>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</si>
  <si>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</si>
  <si>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</si>
  <si>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</si>
  <si>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</si>
  <si>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</si>
  <si>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</si>
  <si>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</si>
  <si>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</si>
  <si>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</si>
  <si>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</si>
  <si>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</si>
  <si>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</si>
  <si>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</si>
  <si>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</si>
  <si>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</si>
  <si>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</si>
  <si>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</si>
  <si>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</si>
  <si>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</si>
  <si>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</si>
  <si>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</si>
  <si>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</si>
  <si>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</si>
  <si>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</si>
  <si>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</si>
  <si>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</si>
  <si>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</si>
  <si>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</si>
  <si>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</si>
  <si>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</si>
  <si>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</si>
  <si>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</si>
  <si>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</si>
  <si>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</si>
  <si>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</si>
  <si>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</si>
  <si>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</si>
  <si>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</si>
  <si>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</si>
  <si>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</si>
  <si>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</si>
  <si>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</si>
  <si>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</si>
  <si>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</si>
  <si>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</si>
  <si>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</si>
  <si>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</si>
  <si>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</si>
  <si>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</si>
  <si>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</si>
  <si>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</si>
  <si>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</si>
  <si>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</si>
  <si>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</si>
  <si>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</si>
  <si>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</si>
  <si>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</si>
  <si>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</si>
  <si>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</si>
  <si>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</si>
  <si>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</si>
  <si>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</si>
  <si>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</si>
  <si>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</si>
  <si>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</si>
  <si>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</si>
  <si>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</si>
  <si>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</si>
  <si>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</si>
  <si>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</si>
  <si>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</si>
  <si>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</si>
  <si>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</si>
  <si>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</si>
  <si>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</si>
  <si>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</si>
  <si>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</si>
  <si>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</si>
  <si>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</si>
  <si>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</si>
  <si>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</si>
  <si>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</si>
  <si>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</si>
  <si>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</si>
  <si>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</si>
  <si>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</si>
  <si>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</si>
  <si>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</si>
  <si>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</si>
  <si>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</si>
  <si>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</si>
  <si>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</si>
  <si>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</si>
  <si>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</si>
  <si>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</si>
  <si>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</si>
  <si>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</si>
  <si>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</si>
  <si>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</si>
  <si>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</si>
  <si>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</si>
  <si>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</si>
  <si>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</si>
  <si>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</si>
  <si>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</si>
  <si>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</si>
  <si>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</si>
  <si>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</si>
  <si>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</si>
  <si>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</si>
  <si>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</si>
  <si>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</si>
  <si>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</si>
  <si>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</si>
  <si>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</si>
  <si>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</si>
  <si>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</si>
  <si>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</si>
  <si>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</si>
  <si>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</si>
  <si>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</si>
  <si>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</si>
  <si>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</si>
  <si>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</si>
  <si>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</si>
  <si>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</si>
  <si>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</si>
  <si>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</si>
  <si>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</si>
  <si>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</si>
  <si>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</si>
  <si>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</si>
  <si>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</si>
  <si>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</si>
  <si>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</si>
  <si>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</si>
  <si>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</si>
  <si>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</si>
  <si>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</si>
  <si>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</si>
  <si>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</si>
  <si>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</si>
  <si>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</si>
  <si>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</si>
  <si>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</si>
  <si>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</si>
  <si>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</si>
  <si>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</si>
  <si>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</si>
  <si>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</si>
  <si>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</si>
  <si>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</si>
  <si>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</si>
  <si>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</si>
  <si>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</si>
  <si>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</si>
  <si>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</si>
  <si>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</si>
  <si>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</si>
  <si>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</si>
  <si>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</si>
  <si>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</si>
  <si>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</si>
  <si>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</si>
  <si>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</si>
  <si>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</si>
  <si>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</si>
  <si>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</si>
  <si>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</si>
  <si>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</si>
  <si>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</si>
  <si>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</si>
  <si>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</si>
  <si>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</si>
  <si>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</si>
  <si>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</si>
  <si>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</si>
  <si>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</si>
  <si>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</si>
  <si>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</si>
  <si>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</si>
  <si>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</si>
  <si>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</si>
  <si>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</si>
  <si>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</si>
  <si>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</si>
  <si>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</si>
  <si>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</si>
  <si>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</si>
  <si>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</si>
  <si>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</si>
  <si>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</si>
  <si>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</si>
  <si>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</si>
  <si>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</si>
  <si>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</si>
  <si>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</si>
  <si>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</si>
  <si>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</si>
  <si>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</si>
  <si>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</si>
  <si>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</si>
  <si>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</si>
  <si>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</si>
  <si>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</si>
  <si>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</si>
  <si>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</si>
  <si>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</si>
  <si>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</si>
  <si>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</si>
  <si>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</si>
  <si>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</si>
  <si>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</si>
  <si>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</si>
  <si>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</si>
  <si>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</si>
  <si>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</si>
  <si>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</si>
  <si>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</si>
  <si>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</si>
  <si>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</si>
  <si>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</si>
  <si>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</si>
  <si>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</si>
  <si>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</si>
  <si>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</si>
  <si>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</si>
  <si>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</si>
  <si>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</si>
  <si>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</si>
  <si>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</si>
  <si>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</si>
  <si>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</si>
  <si>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</si>
  <si>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</si>
  <si>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</si>
  <si>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</si>
  <si>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</si>
  <si>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</si>
  <si>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</si>
  <si>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</si>
  <si>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</si>
  <si>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</si>
  <si>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</si>
  <si>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</si>
  <si>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</si>
  <si>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</si>
  <si>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</si>
  <si>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</si>
  <si>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</si>
  <si>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</si>
  <si>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</si>
  <si>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</si>
  <si>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</si>
  <si>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</si>
  <si>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</si>
  <si>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</si>
  <si>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</si>
  <si>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</si>
  <si>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</si>
  <si>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</si>
  <si>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</si>
  <si>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</si>
  <si>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</si>
  <si>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</si>
  <si>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</si>
  <si>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</si>
  <si>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</si>
  <si>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</si>
  <si>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</si>
  <si>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</si>
  <si>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</si>
  <si>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</si>
  <si>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</si>
  <si>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</si>
  <si>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</si>
  <si>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</si>
  <si>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</si>
  <si>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</si>
  <si>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</si>
  <si>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</si>
  <si>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</si>
  <si>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</si>
  <si>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</si>
  <si>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</si>
  <si>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</si>
  <si>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</si>
  <si>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</si>
  <si>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</si>
  <si>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</si>
  <si>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</si>
  <si>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</si>
  <si>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</si>
  <si>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</si>
  <si>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</si>
  <si>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</si>
  <si>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</si>
  <si>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</si>
  <si>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</si>
  <si>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</si>
  <si>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</si>
  <si>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</si>
  <si>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</si>
  <si>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</si>
  <si>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</si>
  <si>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</si>
  <si>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</si>
  <si>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</si>
  <si>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</si>
  <si>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</si>
  <si>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</si>
  <si>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</si>
  <si>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</si>
  <si>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</si>
  <si>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</si>
  <si>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</si>
  <si>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</si>
  <si>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</si>
  <si>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</si>
  <si>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</si>
  <si>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</si>
  <si>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</si>
  <si>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</si>
  <si>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</si>
  <si>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</si>
  <si>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</si>
  <si>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</si>
  <si>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</si>
  <si>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</si>
  <si>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</si>
  <si>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</si>
  <si>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</si>
  <si>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</si>
  <si>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</si>
  <si>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</si>
  <si>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</si>
  <si>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</si>
  <si>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</si>
  <si>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</si>
  <si>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</si>
  <si>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</si>
  <si>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</si>
  <si>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</si>
  <si>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</si>
  <si>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</si>
  <si>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</si>
  <si>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</si>
  <si>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</si>
  <si>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</si>
  <si>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</si>
  <si>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</si>
  <si>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</si>
  <si>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</si>
  <si>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</si>
  <si>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</si>
  <si>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</si>
  <si>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</si>
  <si>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</si>
  <si>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</si>
  <si>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</si>
  <si>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</si>
  <si>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</si>
  <si>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</si>
  <si>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</si>
  <si>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</si>
  <si>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</si>
  <si>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</si>
  <si>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</si>
  <si>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</si>
  <si>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</si>
  <si>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</si>
  <si>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</si>
  <si>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</si>
  <si>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</si>
  <si>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</si>
  <si>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</si>
  <si>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</si>
  <si>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</si>
  <si>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</si>
  <si>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</si>
  <si>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</si>
  <si>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</si>
  <si>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</si>
  <si>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</si>
  <si>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</si>
  <si>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</si>
  <si>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</si>
  <si>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</si>
  <si>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</si>
  <si>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</si>
  <si>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</si>
  <si>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</si>
  <si>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</si>
  <si>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</si>
  <si>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</si>
  <si>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</si>
  <si>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</si>
  <si>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</si>
  <si>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</si>
  <si>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</si>
  <si>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</si>
  <si>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</si>
  <si>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</si>
  <si>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</si>
  <si>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</si>
  <si>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</si>
  <si>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</si>
  <si>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</si>
  <si>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</si>
  <si>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</si>
  <si>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</si>
  <si>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</si>
  <si>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</si>
  <si>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</si>
  <si>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</si>
  <si>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</si>
  <si>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</si>
  <si>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</si>
  <si>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</si>
  <si>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</si>
  <si>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</si>
  <si>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</si>
  <si>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</si>
  <si>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</si>
  <si>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</si>
  <si>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</si>
  <si>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</si>
  <si>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</si>
  <si>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</si>
  <si>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</si>
  <si>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</si>
  <si>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</si>
  <si>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</si>
  <si>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</si>
  <si>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</si>
  <si>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</si>
  <si>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</si>
  <si>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</si>
  <si>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</si>
  <si>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</si>
  <si>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</si>
  <si>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</si>
  <si>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</si>
  <si>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</si>
  <si>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</si>
  <si>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</si>
  <si>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</si>
  <si>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</si>
  <si>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</si>
  <si>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</si>
  <si>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</si>
  <si>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</si>
  <si>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</si>
  <si>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</si>
  <si>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</si>
  <si>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</si>
  <si>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</si>
  <si>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</si>
  <si>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</si>
  <si>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</si>
  <si>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</si>
  <si>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</si>
  <si>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</si>
  <si>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</si>
  <si>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</si>
  <si>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</si>
  <si>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</si>
  <si>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</si>
  <si>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</si>
  <si>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</si>
  <si>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</si>
  <si>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</si>
  <si>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</si>
  <si>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</si>
  <si>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</si>
  <si>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</si>
  <si>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</si>
  <si>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</si>
  <si>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</si>
  <si>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</si>
  <si>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</si>
  <si>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</si>
  <si>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</si>
  <si>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</si>
  <si>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</si>
  <si>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</si>
  <si>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</si>
  <si>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</si>
  <si>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</si>
  <si>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</si>
  <si>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</si>
  <si>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</si>
  <si>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</si>
  <si>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</si>
  <si>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</si>
  <si>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</si>
  <si>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</si>
  <si>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</si>
  <si>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</si>
  <si>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</si>
  <si>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</si>
  <si>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</si>
  <si>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</si>
  <si>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</si>
  <si>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</si>
  <si>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</si>
  <si>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</si>
  <si>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</si>
  <si>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</si>
  <si>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</si>
  <si>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</si>
  <si>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</si>
  <si>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</si>
  <si>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</si>
  <si>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</si>
  <si>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</si>
  <si>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</si>
  <si>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</si>
  <si>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</si>
  <si>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</si>
  <si>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</si>
  <si>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</si>
  <si>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</si>
  <si>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</si>
  <si>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</si>
  <si>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</si>
  <si>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</si>
  <si>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</si>
  <si>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</si>
  <si>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</si>
  <si>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</si>
  <si>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</si>
  <si>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</si>
  <si>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</si>
  <si>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</si>
  <si>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</si>
  <si>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</si>
  <si>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</si>
  <si>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</si>
  <si>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</si>
  <si>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</si>
  <si>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</si>
  <si>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</si>
  <si>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</si>
  <si>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</si>
  <si>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</si>
  <si>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</si>
  <si>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</si>
  <si>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</si>
  <si>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</si>
  <si>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</si>
  <si>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</si>
  <si>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</si>
  <si>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</si>
  <si>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</si>
  <si>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</si>
  <si>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</si>
  <si>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</si>
  <si>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</si>
  <si>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</si>
  <si>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</si>
  <si>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</si>
  <si>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</si>
  <si>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</si>
  <si>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</si>
  <si>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</si>
  <si>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</si>
  <si>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</si>
  <si>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</si>
  <si>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</si>
  <si>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</si>
  <si>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</si>
  <si>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</si>
  <si>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</si>
  <si>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</si>
  <si>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</si>
  <si>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</si>
  <si>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</si>
  <si>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</si>
  <si>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</si>
  <si>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</si>
  <si>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</si>
  <si>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</si>
  <si>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</si>
  <si>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</si>
  <si>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</si>
  <si>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</si>
  <si>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</si>
  <si>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</si>
  <si>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</si>
  <si>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</si>
  <si>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</si>
  <si>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</si>
  <si>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</si>
  <si>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</si>
  <si>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</si>
  <si>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</si>
  <si>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</si>
  <si>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</si>
  <si>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</si>
  <si>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</si>
  <si>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</si>
  <si>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</si>
  <si>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</si>
  <si>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</si>
  <si>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</si>
  <si>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</si>
  <si>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</si>
  <si>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</si>
  <si>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</si>
  <si>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</si>
  <si>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</si>
  <si>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</si>
  <si>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</si>
  <si>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</si>
  <si>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</si>
  <si>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</si>
  <si>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</si>
  <si>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</si>
  <si>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</si>
  <si>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</si>
  <si>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</si>
  <si>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</si>
  <si>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</si>
  <si>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</si>
  <si>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</si>
  <si>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</si>
  <si>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</si>
  <si>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</si>
  <si>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</si>
  <si>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</si>
  <si>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</si>
  <si>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</si>
  <si>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</si>
  <si>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</si>
  <si>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</si>
  <si>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</si>
  <si>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</si>
  <si>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</si>
  <si>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</si>
  <si>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</si>
  <si>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</si>
  <si>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</si>
  <si>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</si>
  <si>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</si>
  <si>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</si>
  <si>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</si>
  <si>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</si>
  <si>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</si>
  <si>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</si>
  <si>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</si>
  <si>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</si>
  <si>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</si>
  <si>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</si>
  <si>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</si>
  <si>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</si>
  <si>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</si>
  <si>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</si>
  <si>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</si>
  <si>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</si>
  <si>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</si>
  <si>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</si>
  <si>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</si>
  <si>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</si>
  <si>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</si>
  <si>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</si>
  <si>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</si>
  <si>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</si>
  <si>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</si>
  <si>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</si>
  <si>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</si>
  <si>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</si>
  <si>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</si>
  <si>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</si>
  <si>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</si>
  <si>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</si>
  <si>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</si>
  <si>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</si>
  <si>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</si>
  <si>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</si>
  <si>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</si>
  <si>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</si>
  <si>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</si>
  <si>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</si>
  <si>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</si>
  <si>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</si>
  <si>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</si>
  <si>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</si>
  <si>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</si>
  <si>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</si>
  <si>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</si>
  <si>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</si>
  <si>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</si>
  <si>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</si>
  <si>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</si>
  <si>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</si>
  <si>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</si>
  <si>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</si>
  <si>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</si>
  <si>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</si>
  <si>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</si>
  <si>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</si>
  <si>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</si>
  <si>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</si>
  <si>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</si>
  <si>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</si>
  <si>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</si>
  <si>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</si>
  <si>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</si>
  <si>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</si>
  <si>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</si>
  <si>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</si>
  <si>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</si>
  <si>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</si>
  <si>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</si>
  <si>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</si>
  <si>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</si>
  <si>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</si>
  <si>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</si>
  <si>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</si>
  <si>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</si>
  <si>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</si>
  <si>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</si>
  <si>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</si>
  <si>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</si>
  <si>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</si>
  <si>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</si>
  <si>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</si>
  <si>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</si>
  <si>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</si>
  <si>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</si>
  <si>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</si>
  <si>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</si>
  <si>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</si>
  <si>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</si>
  <si>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</si>
  <si>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</si>
  <si>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</si>
  <si>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</si>
  <si>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</si>
  <si>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</si>
  <si>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</si>
  <si>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</si>
  <si>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</si>
  <si>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</si>
  <si>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</si>
  <si>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</si>
  <si>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</si>
  <si>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</si>
  <si>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</si>
  <si>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</si>
  <si>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</si>
  <si>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</si>
  <si>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</si>
  <si>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</si>
  <si>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</si>
  <si>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</si>
  <si>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</si>
  <si>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</si>
  <si>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</si>
  <si>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</si>
  <si>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</si>
  <si>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</si>
  <si>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</si>
  <si>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</si>
  <si>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</si>
  <si>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</si>
  <si>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</si>
  <si>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</si>
  <si>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</si>
  <si>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</si>
  <si>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</si>
  <si>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</si>
  <si>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</si>
  <si>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</si>
  <si>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</si>
  <si>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</si>
  <si>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</si>
  <si>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</si>
  <si>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</si>
  <si>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</si>
  <si>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</si>
  <si>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</si>
  <si>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</si>
  <si>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</si>
  <si>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</si>
  <si>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</si>
  <si>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</si>
  <si>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</si>
  <si>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</si>
  <si>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</si>
  <si>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</si>
  <si>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</si>
  <si>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</si>
  <si>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</si>
  <si>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</si>
  <si>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</si>
  <si>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</si>
  <si>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</si>
  <si>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</si>
  <si>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</si>
  <si>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</si>
  <si>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</si>
  <si>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</si>
  <si>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</si>
  <si>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</si>
  <si>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</si>
  <si>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</si>
  <si>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</si>
  <si>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</si>
  <si>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</si>
  <si>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</si>
  <si>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</si>
  <si>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</si>
  <si>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</si>
  <si>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</si>
  <si>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</si>
  <si>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</si>
  <si>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</si>
  <si>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</si>
  <si>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</si>
  <si>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</si>
  <si>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</si>
  <si>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</si>
  <si>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</si>
  <si>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</si>
  <si>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</si>
  <si>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</si>
  <si>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</si>
  <si>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</si>
  <si>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</si>
  <si>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</si>
  <si>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</si>
  <si>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</si>
  <si>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</si>
  <si>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</si>
  <si>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</si>
  <si>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</si>
  <si>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</si>
  <si>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</si>
  <si>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</si>
  <si>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</si>
  <si>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</si>
  <si>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</si>
  <si>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</si>
  <si>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</si>
  <si>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</si>
  <si>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</si>
  <si>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</si>
  <si>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</si>
  <si>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</si>
  <si>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</si>
  <si>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</si>
  <si>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</si>
  <si>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</si>
  <si>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</si>
  <si>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</si>
  <si>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</si>
  <si>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</si>
  <si>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</si>
  <si>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</si>
  <si>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</si>
  <si>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</si>
  <si>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</si>
  <si>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</si>
  <si>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</si>
  <si>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</si>
  <si>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</si>
  <si>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</si>
  <si>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</si>
  <si>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</si>
  <si>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</si>
  <si>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</si>
  <si>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</si>
  <si>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</si>
  <si>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</si>
  <si>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</si>
  <si>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</si>
  <si>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</si>
  <si>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</si>
  <si>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</si>
  <si>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</si>
  <si>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</si>
  <si>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</si>
  <si>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</si>
  <si>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</si>
  <si>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</si>
  <si>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</si>
  <si>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</si>
  <si>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</si>
  <si>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</si>
  <si>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</si>
  <si>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</si>
  <si>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</si>
  <si>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</si>
  <si>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</si>
  <si>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</si>
  <si>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</si>
  <si>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</si>
  <si>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</si>
  <si>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</si>
  <si>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</si>
  <si>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</si>
  <si>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</si>
  <si>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</si>
  <si>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</si>
  <si>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</si>
  <si>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</si>
  <si>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</si>
  <si>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</si>
  <si>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</si>
  <si>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</si>
  <si>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</si>
  <si>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</si>
  <si>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</si>
  <si>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</si>
  <si>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</si>
  <si>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</si>
  <si>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</si>
  <si>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</si>
  <si>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</si>
  <si>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</si>
  <si>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</si>
  <si>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</si>
  <si>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</si>
  <si>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</si>
  <si>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</si>
  <si>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</si>
  <si>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</si>
  <si>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</si>
  <si>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</si>
  <si>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</si>
  <si>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</si>
  <si>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</si>
  <si>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</si>
  <si>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</si>
  <si>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</si>
  <si>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</si>
  <si>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</si>
  <si>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</si>
  <si>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</si>
  <si>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</si>
  <si>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</si>
  <si>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</si>
  <si>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</si>
  <si>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</si>
  <si>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</si>
  <si>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</si>
  <si>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</si>
  <si>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</si>
  <si>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</si>
  <si>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</si>
  <si>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</si>
  <si>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</si>
  <si>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</si>
  <si>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</si>
  <si>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</si>
  <si>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</si>
  <si>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</si>
  <si>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</si>
  <si>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</si>
  <si>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</si>
  <si>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</si>
  <si>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</si>
  <si>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</si>
  <si>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</si>
  <si>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</si>
  <si>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</si>
  <si>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</si>
  <si>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</si>
  <si>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</si>
  <si>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</si>
  <si>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</si>
  <si>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</si>
  <si>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</si>
  <si>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</si>
  <si>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</si>
  <si>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</si>
  <si>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</si>
  <si>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</si>
  <si>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</si>
  <si>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</si>
  <si>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</si>
  <si>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</si>
  <si>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</si>
  <si>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</si>
  <si>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</si>
  <si>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</si>
  <si>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</si>
  <si>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</si>
  <si>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</si>
  <si>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</si>
  <si>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</si>
  <si>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</si>
  <si>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</si>
  <si>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</si>
  <si>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</si>
  <si>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</si>
  <si>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</si>
  <si>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</si>
  <si>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</si>
  <si>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</si>
  <si>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</si>
  <si>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</si>
  <si>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</si>
  <si>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</si>
  <si>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</si>
  <si>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</si>
  <si>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</si>
  <si>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</si>
  <si>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</si>
  <si>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</si>
  <si>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</si>
  <si>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</si>
  <si>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</si>
  <si>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</si>
  <si>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</si>
  <si>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</si>
  <si>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</si>
  <si>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</si>
  <si>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</si>
  <si>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</si>
  <si>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</si>
  <si>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</si>
  <si>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</si>
  <si>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</si>
  <si>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</si>
  <si>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</si>
  <si>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</si>
  <si>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</si>
  <si>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</si>
  <si>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</si>
  <si>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</si>
  <si>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</si>
  <si>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</si>
  <si>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</si>
  <si>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</si>
  <si>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</si>
  <si>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</si>
  <si>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</si>
  <si>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</si>
  <si>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</si>
  <si>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</si>
  <si>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</si>
  <si>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</si>
  <si>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</si>
  <si>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</si>
  <si>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</si>
  <si>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</si>
  <si>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</si>
  <si>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</si>
  <si>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</si>
  <si>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</si>
  <si>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</si>
  <si>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</si>
  <si>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</si>
  <si>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</si>
  <si>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</si>
  <si>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</si>
  <si>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</si>
  <si>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</si>
  <si>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</si>
  <si>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</si>
  <si>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</si>
  <si>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</si>
  <si>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</si>
  <si>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</si>
  <si>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</si>
  <si>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</si>
  <si>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</si>
  <si>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</si>
  <si>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</si>
  <si>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</si>
  <si>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</si>
  <si>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</si>
  <si>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</si>
  <si>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</si>
  <si>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</si>
  <si>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</si>
  <si>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</si>
  <si>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</si>
  <si>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</si>
  <si>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</si>
  <si>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</si>
  <si>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</si>
  <si>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</si>
  <si>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</si>
  <si>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</si>
  <si>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</si>
  <si>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</si>
  <si>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</si>
  <si>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</si>
  <si>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</si>
  <si>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</si>
  <si>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</si>
  <si>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</si>
  <si>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</si>
  <si>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</si>
  <si>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</si>
  <si>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</si>
  <si>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</si>
  <si>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</si>
  <si>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</si>
  <si>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</si>
  <si>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</si>
  <si>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</si>
  <si>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</si>
  <si>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</si>
  <si>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</si>
  <si>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</si>
  <si>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</si>
  <si>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</si>
  <si>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</si>
  <si>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</si>
  <si>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</si>
  <si>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</si>
  <si>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</si>
  <si>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</si>
  <si>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</si>
  <si>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</si>
  <si>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</si>
  <si>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</si>
  <si>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</si>
  <si>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</si>
  <si>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</si>
  <si>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</si>
  <si>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</si>
  <si>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</si>
  <si>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</si>
  <si>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</si>
  <si>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</si>
  <si>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</si>
  <si>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</si>
  <si>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</si>
  <si>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</si>
  <si>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</si>
  <si>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</si>
  <si>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</si>
  <si>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</si>
  <si>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</si>
  <si>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</si>
  <si>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</si>
  <si>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</si>
  <si>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</si>
  <si>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</si>
  <si>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</si>
  <si>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</si>
  <si>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</si>
  <si>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</si>
  <si>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</si>
  <si>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</si>
  <si>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</si>
  <si>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</si>
  <si>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</si>
  <si>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</si>
  <si>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</si>
  <si>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</si>
  <si>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</si>
  <si>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</si>
  <si>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</si>
  <si>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</si>
  <si>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</si>
  <si>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</si>
  <si>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</si>
  <si>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</si>
  <si>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</si>
  <si>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</si>
  <si>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</si>
  <si>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</si>
  <si>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</si>
  <si>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</si>
  <si>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</si>
  <si>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</si>
  <si>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</si>
  <si>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</si>
  <si>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</si>
  <si>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</si>
  <si>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</si>
  <si>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</si>
  <si>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</si>
  <si>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</si>
  <si>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</si>
  <si>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</si>
  <si>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</si>
  <si>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</si>
  <si>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</si>
  <si>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</si>
  <si>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</si>
  <si>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</si>
  <si>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</si>
  <si>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</si>
  <si>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</si>
  <si>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</si>
  <si>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</si>
  <si>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</si>
  <si>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</si>
  <si>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</si>
  <si>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</si>
  <si>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</si>
  <si>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</si>
  <si>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</si>
  <si>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</si>
  <si>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</si>
  <si>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</si>
  <si>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</si>
  <si>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</si>
  <si>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</si>
  <si>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</si>
  <si>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</si>
  <si>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</si>
  <si>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</si>
  <si>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</si>
  <si>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</si>
  <si>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</si>
  <si>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</si>
  <si>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</si>
  <si>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</si>
  <si>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</si>
  <si>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</si>
  <si>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</si>
  <si>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</si>
  <si>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</si>
  <si>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</si>
  <si>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</si>
  <si>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</si>
  <si>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</si>
  <si>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</si>
  <si>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</si>
  <si>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</si>
  <si>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</si>
  <si>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</si>
  <si>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</si>
  <si>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</si>
  <si>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</si>
  <si>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</si>
  <si>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</si>
  <si>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</si>
  <si>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</si>
  <si>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</si>
  <si>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</si>
  <si>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</si>
  <si>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</si>
  <si>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</si>
  <si>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</si>
  <si>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</si>
  <si>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</si>
  <si>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</si>
  <si>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</si>
  <si>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</si>
  <si>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</si>
  <si>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</si>
  <si>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</si>
  <si>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</si>
  <si>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</si>
  <si>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</si>
  <si>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</si>
  <si>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</si>
  <si>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</si>
  <si>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</si>
  <si>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</si>
  <si>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</si>
  <si>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</si>
  <si>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</si>
  <si>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</si>
  <si>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</si>
  <si>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</si>
  <si>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</si>
  <si>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</si>
  <si>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</si>
  <si>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</si>
  <si>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</si>
  <si>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</si>
  <si>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</si>
  <si>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</si>
  <si>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</si>
  <si>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</si>
  <si>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</si>
  <si>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</si>
  <si>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</si>
  <si>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</si>
  <si>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</si>
  <si>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</si>
  <si>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</si>
  <si>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</si>
  <si>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</si>
  <si>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</si>
  <si>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</si>
  <si>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</si>
  <si>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</si>
  <si>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</si>
  <si>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</si>
  <si>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</si>
  <si>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</si>
  <si>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</si>
  <si>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</si>
  <si>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</si>
  <si>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</si>
  <si>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</si>
  <si>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</si>
  <si>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</si>
  <si>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</si>
  <si>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</si>
  <si>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</si>
  <si>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</si>
  <si>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</si>
  <si>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</si>
  <si>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</si>
  <si>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</si>
  <si>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</si>
  <si>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</si>
  <si>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</si>
  <si>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</si>
  <si>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</si>
  <si>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</si>
  <si>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</si>
  <si>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</si>
  <si>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</si>
  <si>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</si>
  <si>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</si>
  <si>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</si>
  <si>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</si>
  <si>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</si>
  <si>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</si>
  <si>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</si>
  <si>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</si>
  <si>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</si>
  <si>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</si>
  <si>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</si>
  <si>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</si>
  <si>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</si>
  <si>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</si>
  <si>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</si>
  <si>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</si>
  <si>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</si>
  <si>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</si>
  <si>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</si>
  <si>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</si>
  <si>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</si>
  <si>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</si>
  <si>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</si>
  <si>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</si>
  <si>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</si>
  <si>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</si>
  <si>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</si>
  <si>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</si>
  <si>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</si>
  <si>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</si>
  <si>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</si>
  <si>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</si>
  <si>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</si>
  <si>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</si>
  <si>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</si>
  <si>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</si>
  <si>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</si>
  <si>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</si>
  <si>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</si>
  <si>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</si>
  <si>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</si>
  <si>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</si>
  <si>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</si>
  <si>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</si>
  <si>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</si>
  <si>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</si>
  <si>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</si>
  <si>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</si>
  <si>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</si>
  <si>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</si>
  <si>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</si>
  <si>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</si>
  <si>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</si>
  <si>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</si>
  <si>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</si>
  <si>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</si>
  <si>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</si>
  <si>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</si>
  <si>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</si>
  <si>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</si>
  <si>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</si>
  <si>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</si>
  <si>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</si>
  <si>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</si>
  <si>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</si>
  <si>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</si>
  <si>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</si>
  <si>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</si>
  <si>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</si>
  <si>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</si>
  <si>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</si>
  <si>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</si>
  <si>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</si>
  <si>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</si>
  <si>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</si>
  <si>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</si>
  <si>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</si>
  <si>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</si>
  <si>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</si>
  <si>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</si>
  <si>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</si>
  <si>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</si>
  <si>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</si>
  <si>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</si>
  <si>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</si>
  <si>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</si>
  <si>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</si>
  <si>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</si>
  <si>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</si>
  <si>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</si>
  <si>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</si>
  <si>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</si>
  <si>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</si>
  <si>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</si>
  <si>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</si>
  <si>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</si>
  <si>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</si>
  <si>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</si>
  <si>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</si>
  <si>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</si>
  <si>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</si>
  <si>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</si>
  <si>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</si>
  <si>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</si>
  <si>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</si>
  <si>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</si>
  <si>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</si>
  <si>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</si>
  <si>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</si>
  <si>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</si>
  <si>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</si>
  <si>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</si>
  <si>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</si>
  <si>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</si>
  <si>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</si>
  <si>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</si>
  <si>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</si>
  <si>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</si>
  <si>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</si>
  <si>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</si>
  <si>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</si>
  <si>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</si>
  <si>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</si>
  <si>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</si>
  <si>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</si>
  <si>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</si>
  <si>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</si>
  <si>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</si>
  <si>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</si>
  <si>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</si>
  <si>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</si>
  <si>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</si>
  <si>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</si>
  <si>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</si>
  <si>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</si>
  <si>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</si>
  <si>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</si>
  <si>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</si>
  <si>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</si>
  <si>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</si>
  <si>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</si>
  <si>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</si>
  <si>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</si>
  <si>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</si>
  <si>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</si>
  <si>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</si>
  <si>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</si>
  <si>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</si>
  <si>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</si>
  <si>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</si>
  <si>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</si>
  <si>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</si>
  <si>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</si>
  <si>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</si>
  <si>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</si>
  <si>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</si>
  <si>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</si>
  <si>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</si>
  <si>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</si>
  <si>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</si>
  <si>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</si>
  <si>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</si>
  <si>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</si>
  <si>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</si>
  <si>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</si>
  <si>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</si>
  <si>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</si>
  <si>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</si>
  <si>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</si>
  <si>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</si>
  <si>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</si>
  <si>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</si>
  <si>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</si>
  <si>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</si>
  <si>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</si>
  <si>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</si>
  <si>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</si>
  <si>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</si>
  <si>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</si>
  <si>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</si>
  <si>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</si>
  <si>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</si>
  <si>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</si>
  <si>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</si>
  <si>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</si>
  <si>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</si>
  <si>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</si>
  <si>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</si>
  <si>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</si>
  <si>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</si>
  <si>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</si>
  <si>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</si>
  <si>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</si>
  <si>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</si>
  <si>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</si>
  <si>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</si>
  <si>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</si>
  <si>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</si>
  <si>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</si>
  <si>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</si>
  <si>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</si>
  <si>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</si>
  <si>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</si>
  <si>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</si>
  <si>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</si>
  <si>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</si>
  <si>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</si>
  <si>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</si>
  <si>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</si>
  <si>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</si>
  <si>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</si>
  <si>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</si>
  <si>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</si>
  <si>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</si>
  <si>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</si>
  <si>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</si>
  <si>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</si>
  <si>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</si>
  <si>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</si>
  <si>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</si>
  <si>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</si>
  <si>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</si>
  <si>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</si>
  <si>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</si>
  <si>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</si>
  <si>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</si>
  <si>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</si>
  <si>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</si>
  <si>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</si>
  <si>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</si>
  <si>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</si>
  <si>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</si>
  <si>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</si>
  <si>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</si>
  <si>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</si>
  <si>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</si>
  <si>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</si>
  <si>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</si>
  <si>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</si>
  <si>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</si>
  <si>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</si>
  <si>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</si>
  <si>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</si>
  <si>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</si>
  <si>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</si>
  <si>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</si>
  <si>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</si>
  <si>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</si>
  <si>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</si>
  <si>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</si>
  <si>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</si>
  <si>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</si>
  <si>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</si>
  <si>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</si>
  <si>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</si>
  <si>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</si>
  <si>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</si>
  <si>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</si>
  <si>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</si>
  <si>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</si>
  <si>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</si>
  <si>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</si>
  <si>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</si>
  <si>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</si>
  <si>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</si>
  <si>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</si>
  <si>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</si>
  <si>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</si>
  <si>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</si>
  <si>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</si>
  <si>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</si>
  <si>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</si>
  <si>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</si>
  <si>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</si>
  <si>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</si>
  <si>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</si>
  <si>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</si>
  <si>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</si>
  <si>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</si>
  <si>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</si>
  <si>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</si>
  <si>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</si>
  <si>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</si>
  <si>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</si>
  <si>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</si>
  <si>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</si>
  <si>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</si>
  <si>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</si>
  <si>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</si>
  <si>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</si>
  <si>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</si>
  <si>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</si>
  <si>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</si>
  <si>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</si>
  <si>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</si>
  <si>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</si>
  <si>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</si>
  <si>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</si>
  <si>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</si>
  <si>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</si>
  <si>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</si>
  <si>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</si>
  <si>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</si>
  <si>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</si>
  <si>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</si>
  <si>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</si>
  <si>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</si>
  <si>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</si>
  <si>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</si>
  <si>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</si>
  <si>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</si>
  <si>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</si>
  <si>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</si>
  <si>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</si>
  <si>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</si>
  <si>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</si>
  <si>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</si>
  <si>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</si>
  <si>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</si>
  <si>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</si>
  <si>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</si>
  <si>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</si>
  <si>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</si>
  <si>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</si>
  <si>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</si>
  <si>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</si>
  <si>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</si>
  <si>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</si>
  <si>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</si>
  <si>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</si>
  <si>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</si>
  <si>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</si>
  <si>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</si>
  <si>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</si>
  <si>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</si>
  <si>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</si>
  <si>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</si>
  <si>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</si>
  <si>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</si>
  <si>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</si>
  <si>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</si>
  <si>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</si>
  <si>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</si>
  <si>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</si>
  <si>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</si>
  <si>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</si>
  <si>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</si>
  <si>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</si>
  <si>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</si>
  <si>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</si>
  <si>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</si>
  <si>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</si>
  <si>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</si>
  <si>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</si>
  <si>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</si>
  <si>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</si>
  <si>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</si>
  <si>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</si>
  <si>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</si>
  <si>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</si>
  <si>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</si>
  <si>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</si>
  <si>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</si>
  <si>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</si>
  <si>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</si>
  <si>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</si>
  <si>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</si>
  <si>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</si>
  <si>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</si>
  <si>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</si>
  <si>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</si>
  <si>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</si>
  <si>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</si>
  <si>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</si>
  <si>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</si>
  <si>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</si>
  <si>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</si>
  <si>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</si>
  <si>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</si>
  <si>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</si>
  <si>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</si>
  <si>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</si>
  <si>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</si>
  <si>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</si>
  <si>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</si>
  <si>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</si>
  <si>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</si>
  <si>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</si>
  <si>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</si>
  <si>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</si>
  <si>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</si>
  <si>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</si>
  <si>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</si>
  <si>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</si>
  <si>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</si>
  <si>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</si>
  <si>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</si>
  <si>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</si>
  <si>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</si>
  <si>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</si>
  <si>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</si>
  <si>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</si>
  <si>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</si>
  <si>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</si>
  <si>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</si>
  <si>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</si>
  <si>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</si>
  <si>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</si>
  <si>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</si>
  <si>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</si>
  <si>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</si>
  <si>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</si>
  <si>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</si>
  <si>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</si>
  <si>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</si>
  <si>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</si>
  <si>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</si>
  <si>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</si>
  <si>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</si>
  <si>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</si>
  <si>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</si>
  <si>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</si>
  <si>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</si>
  <si>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</si>
  <si>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</si>
  <si>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</si>
  <si>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</si>
  <si>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</si>
  <si>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</si>
  <si>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</si>
  <si>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</si>
  <si>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</si>
  <si>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</si>
  <si>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</si>
  <si>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</si>
  <si>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</si>
  <si>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</si>
  <si>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</si>
  <si>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</si>
  <si>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</si>
  <si>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</si>
  <si>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</si>
  <si>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</si>
  <si>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</si>
  <si>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</si>
  <si>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</si>
  <si>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</si>
  <si>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</si>
  <si>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</si>
  <si>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</si>
  <si>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</si>
  <si>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</si>
  <si>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</si>
  <si>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</si>
  <si>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</si>
  <si>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</si>
  <si>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</si>
  <si>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</si>
  <si>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</si>
  <si>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</si>
  <si>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</si>
  <si>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</si>
  <si>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</si>
  <si>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</si>
  <si>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</si>
  <si>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</si>
  <si>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</si>
  <si>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</si>
  <si>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</si>
  <si>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</si>
  <si>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</si>
  <si>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</si>
  <si>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</si>
  <si>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</si>
  <si>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</si>
  <si>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</si>
  <si>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</si>
  <si>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</si>
  <si>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</si>
  <si>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</si>
  <si>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</si>
  <si>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</si>
  <si>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</si>
  <si>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</si>
  <si>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</si>
  <si>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</si>
  <si>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</si>
  <si>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</si>
  <si>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</si>
  <si>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</si>
  <si>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</si>
  <si>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</si>
  <si>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</si>
  <si>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</si>
  <si>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</si>
  <si>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</si>
  <si>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</si>
  <si>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</si>
  <si>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</si>
  <si>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</si>
  <si>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</si>
  <si>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</si>
  <si>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</si>
  <si>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</si>
  <si>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</si>
  <si>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</si>
  <si>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</si>
  <si>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</si>
  <si>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</si>
  <si>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</si>
  <si>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</si>
  <si>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</si>
  <si>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</si>
  <si>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</si>
  <si>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</si>
  <si>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</si>
  <si>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</si>
  <si>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</si>
  <si>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</si>
  <si>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</si>
  <si>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</si>
  <si>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</si>
  <si>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</si>
  <si>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</si>
  <si>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</si>
  <si>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</si>
  <si>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</si>
  <si>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</si>
  <si>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</si>
  <si>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</si>
  <si>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</si>
  <si>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</si>
  <si>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</si>
  <si>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</si>
  <si>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</si>
  <si>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</si>
  <si>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</si>
  <si>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</si>
  <si>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</si>
  <si>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</si>
  <si>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</si>
  <si>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</si>
  <si>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</si>
  <si>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</si>
  <si>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</si>
  <si>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</si>
  <si>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</si>
  <si>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</si>
  <si>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</si>
  <si>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</si>
  <si>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</si>
  <si>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</si>
  <si>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</si>
  <si>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</si>
  <si>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</si>
  <si>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</si>
  <si>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</si>
  <si>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</si>
  <si>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</si>
  <si>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</si>
  <si>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</si>
  <si>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</si>
  <si>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</si>
  <si>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</si>
  <si>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</si>
  <si>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</si>
  <si>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</si>
  <si>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</si>
  <si>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</si>
  <si>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</si>
  <si>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</si>
  <si>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</si>
  <si>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</si>
  <si>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</si>
  <si>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</si>
  <si>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</si>
  <si>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</si>
  <si>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</si>
  <si>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</si>
  <si>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</si>
  <si>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</si>
  <si>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</si>
  <si>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</si>
  <si>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</si>
  <si>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</si>
  <si>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</si>
  <si>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</si>
  <si>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</si>
  <si>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</si>
  <si>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</si>
  <si>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</si>
  <si>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</si>
  <si>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</si>
  <si>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</si>
  <si>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</si>
  <si>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</si>
  <si>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</si>
  <si>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</si>
  <si>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</si>
  <si>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</si>
  <si>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</si>
  <si>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</si>
  <si>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</si>
  <si>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</si>
  <si>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</si>
  <si>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</si>
  <si>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</si>
  <si>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</si>
  <si>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</si>
  <si>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</si>
  <si>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</si>
  <si>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</si>
  <si>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</si>
  <si>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</si>
  <si>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</si>
  <si>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</si>
  <si>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</si>
  <si>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</si>
  <si>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</si>
  <si>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</si>
  <si>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</si>
  <si>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</si>
  <si>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</si>
  <si>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</si>
  <si>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</si>
  <si>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</si>
  <si>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</si>
  <si>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</si>
  <si>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</si>
  <si>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</si>
  <si>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</si>
  <si>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</si>
  <si>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</si>
  <si>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</si>
  <si>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</si>
  <si>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</si>
  <si>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</si>
  <si>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</si>
  <si>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</si>
  <si>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</si>
  <si>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</si>
  <si>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</si>
  <si>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</si>
  <si>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</si>
  <si>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</si>
  <si>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</si>
  <si>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</si>
  <si>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</si>
  <si>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</si>
  <si>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</si>
  <si>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</si>
  <si>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</si>
  <si>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</si>
  <si>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</si>
  <si>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</si>
  <si>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</si>
  <si>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</si>
  <si>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</si>
  <si>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</si>
  <si>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</si>
  <si>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</si>
  <si>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</si>
  <si>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</si>
  <si>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</si>
  <si>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</si>
  <si>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</si>
  <si>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</si>
  <si>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</si>
  <si>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</si>
  <si>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</si>
  <si>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</si>
  <si>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</si>
  <si>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</si>
  <si>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</si>
  <si>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</si>
  <si>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</si>
  <si>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</si>
  <si>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</si>
  <si>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</si>
  <si>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</si>
  <si>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</si>
  <si>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</si>
  <si>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</si>
  <si>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</si>
  <si>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</si>
  <si>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</si>
  <si>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</si>
  <si>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</si>
  <si>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</si>
  <si>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</si>
  <si>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</si>
  <si>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</si>
  <si>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</si>
  <si>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</si>
  <si>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</si>
  <si>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</si>
  <si>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</si>
  <si>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</si>
  <si>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</si>
  <si>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</si>
  <si>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</si>
  <si>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</si>
  <si>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</si>
  <si>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</si>
  <si>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</si>
  <si>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</si>
  <si>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</si>
  <si>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</si>
  <si>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</si>
  <si>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</si>
  <si>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</si>
  <si>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</si>
  <si>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</si>
  <si>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</si>
  <si>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</si>
  <si>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</si>
  <si>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</si>
  <si>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</si>
  <si>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</si>
  <si>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</si>
  <si>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</si>
  <si>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</si>
  <si>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</si>
  <si>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</si>
  <si>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</si>
  <si>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</si>
  <si>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</si>
  <si>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</si>
  <si>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</si>
  <si>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</si>
  <si>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</si>
  <si>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</si>
  <si>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</si>
  <si>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</si>
  <si>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</si>
  <si>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</si>
  <si>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</si>
  <si>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</si>
  <si>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</si>
  <si>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</si>
  <si>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</si>
  <si>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</si>
  <si>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</si>
  <si>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</si>
  <si>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</si>
  <si>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</si>
  <si>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</si>
  <si>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</si>
  <si>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</si>
  <si>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</si>
  <si>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</si>
  <si>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</si>
  <si>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</si>
  <si>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</si>
  <si>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</si>
  <si>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</si>
  <si>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</si>
  <si>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</si>
  <si>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</si>
  <si>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</si>
  <si>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</si>
  <si>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</si>
  <si>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</si>
  <si>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</si>
  <si>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</si>
  <si>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</si>
  <si>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</si>
  <si>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</si>
  <si>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</si>
  <si>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</si>
  <si>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</si>
  <si>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</si>
  <si>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</si>
  <si>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</si>
  <si>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</si>
  <si>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</si>
  <si>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</si>
  <si>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</si>
  <si>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</si>
  <si>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</si>
  <si>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</si>
  <si>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</si>
  <si>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</si>
  <si>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</si>
  <si>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</si>
  <si>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</si>
  <si>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</si>
  <si>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</si>
  <si>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</si>
  <si>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</si>
  <si>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</si>
  <si>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</si>
  <si>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</si>
  <si>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</si>
  <si>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</si>
  <si>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</si>
  <si>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</si>
  <si>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</si>
  <si>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</si>
  <si>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</si>
  <si>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</si>
  <si>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</si>
  <si>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</si>
  <si>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</si>
  <si>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</si>
  <si>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</si>
  <si>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</si>
  <si>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</si>
  <si>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</si>
  <si>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</si>
  <si>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</si>
  <si>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</si>
  <si>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</si>
  <si>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</si>
  <si>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</si>
  <si>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</si>
  <si>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</si>
  <si>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</si>
  <si>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</si>
  <si>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</si>
  <si>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</si>
  <si>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</si>
  <si>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</si>
  <si>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</si>
  <si>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</si>
  <si>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</si>
  <si>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</si>
  <si>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</si>
  <si>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</si>
  <si>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</si>
  <si>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</si>
  <si>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</si>
  <si>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</si>
  <si>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</si>
  <si>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</si>
  <si>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</si>
  <si>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</si>
  <si>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</si>
  <si>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</si>
  <si>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</si>
  <si>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</si>
  <si>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</si>
  <si>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</si>
  <si>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</si>
  <si>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</si>
  <si>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</si>
  <si>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</si>
  <si>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</si>
  <si>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</si>
  <si>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</si>
  <si>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</si>
  <si>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</si>
  <si>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</si>
  <si>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</si>
  <si>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</si>
  <si>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</si>
  <si>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</si>
  <si>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</si>
  <si>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</si>
  <si>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</si>
  <si>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</si>
  <si>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</si>
  <si>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</si>
  <si>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</si>
  <si>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</si>
  <si>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</si>
  <si>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</si>
  <si>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</si>
  <si>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</si>
  <si>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</si>
  <si>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</si>
  <si>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</si>
  <si>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</si>
  <si>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</si>
  <si>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</si>
  <si>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</si>
  <si>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</si>
  <si>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</si>
  <si>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</si>
  <si>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</si>
  <si>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</si>
  <si>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</si>
  <si>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</si>
  <si>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</si>
  <si>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</si>
  <si>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</si>
  <si>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</si>
  <si>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</si>
  <si>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</si>
  <si>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</si>
  <si>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</si>
  <si>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</si>
  <si>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</si>
  <si>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</si>
  <si>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</si>
  <si>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</si>
  <si>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</si>
  <si>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</si>
  <si>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</si>
  <si>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</si>
  <si>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</si>
  <si>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</si>
  <si>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</si>
  <si>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</si>
  <si>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</si>
  <si>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</si>
  <si>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</si>
  <si>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</si>
  <si>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</si>
  <si>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</si>
  <si>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</si>
  <si>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</si>
  <si>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</si>
  <si>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</si>
  <si>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</si>
  <si>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</si>
  <si>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</si>
  <si>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</si>
  <si>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</si>
  <si>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</si>
  <si>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</si>
  <si>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</si>
  <si>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</si>
  <si>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</si>
  <si>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</si>
  <si>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</si>
  <si>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</si>
  <si>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</si>
  <si>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</si>
  <si>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</si>
  <si>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</si>
  <si>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</si>
  <si>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</si>
  <si>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</si>
  <si>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</si>
  <si>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</si>
  <si>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</si>
  <si>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</si>
  <si>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</si>
  <si>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</si>
  <si>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</si>
  <si>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</si>
  <si>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</si>
  <si>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</si>
  <si>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</si>
  <si>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</si>
  <si>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</si>
  <si>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</si>
  <si>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</si>
  <si>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</si>
  <si>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</si>
  <si>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</si>
  <si>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</si>
  <si>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</si>
  <si>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</si>
  <si>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</si>
  <si>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</si>
  <si>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</si>
  <si>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</si>
  <si>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</si>
  <si>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</si>
  <si>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</si>
  <si>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</si>
  <si>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</si>
  <si>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</si>
  <si>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</si>
  <si>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</si>
  <si>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</si>
  <si>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</si>
  <si>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</si>
  <si>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</si>
  <si>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</si>
  <si>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</si>
  <si>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</si>
  <si>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</si>
  <si>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</si>
  <si>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</si>
  <si>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</si>
  <si>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</si>
  <si>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</si>
  <si>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</si>
  <si>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</si>
  <si>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</si>
  <si>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</si>
  <si>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</si>
  <si>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</si>
  <si>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</si>
  <si>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</si>
  <si>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</si>
  <si>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</si>
  <si>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</si>
  <si>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</si>
  <si>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</si>
  <si>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</si>
  <si>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</si>
  <si>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</si>
  <si>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</si>
  <si>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</si>
  <si>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</si>
  <si>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</si>
  <si>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</si>
  <si>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</si>
  <si>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</si>
  <si>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</si>
  <si>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</si>
  <si>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</si>
  <si>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</si>
  <si>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</si>
  <si>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</si>
  <si>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</si>
  <si>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</si>
  <si>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</si>
  <si>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</si>
  <si>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</si>
  <si>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</si>
  <si>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</si>
  <si>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</si>
  <si>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</si>
  <si>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</si>
  <si>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</si>
  <si>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</si>
  <si>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</si>
  <si>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</si>
  <si>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</si>
  <si>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</si>
  <si>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</si>
  <si>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</si>
  <si>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</si>
  <si>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</si>
  <si>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</si>
  <si>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</si>
  <si>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</si>
  <si>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</si>
  <si>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</si>
  <si>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</si>
  <si>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</si>
  <si>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</si>
  <si>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</si>
  <si>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</si>
  <si>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</si>
  <si>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</si>
  <si>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</si>
  <si>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</si>
  <si>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</si>
  <si>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</si>
  <si>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</si>
  <si>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</si>
  <si>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</si>
  <si>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</si>
  <si>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</si>
  <si>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</si>
  <si>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</si>
  <si>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</si>
  <si>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</si>
  <si>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</si>
  <si>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</si>
  <si>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</si>
  <si>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</si>
  <si>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</si>
  <si>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</si>
  <si>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</si>
  <si>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</si>
  <si>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</si>
  <si>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</si>
  <si>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</si>
  <si>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</si>
  <si>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</si>
  <si>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</si>
  <si>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</si>
  <si>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</si>
  <si>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</si>
  <si>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</si>
  <si>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</si>
  <si>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</si>
  <si>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</si>
  <si>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</si>
  <si>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</si>
  <si>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</si>
  <si>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</si>
  <si>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</si>
  <si>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</si>
  <si>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</si>
  <si>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</si>
  <si>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</si>
  <si>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</si>
  <si>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</si>
  <si>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</si>
  <si>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</si>
  <si>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</si>
  <si>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</si>
  <si>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</si>
  <si>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</si>
  <si>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</si>
  <si>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</si>
  <si>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</si>
  <si>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</si>
  <si>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</si>
  <si>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</si>
  <si>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</si>
  <si>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</si>
  <si>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</si>
  <si>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</si>
  <si>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</si>
  <si>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</si>
  <si>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</si>
  <si>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</si>
  <si>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</si>
  <si>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</si>
  <si>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</si>
  <si>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</si>
  <si>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</si>
  <si>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</si>
  <si>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</si>
  <si>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</si>
  <si>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</si>
  <si>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</si>
  <si>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</si>
  <si>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</si>
  <si>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</si>
  <si>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</si>
  <si>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</si>
  <si>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</si>
  <si>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</si>
  <si>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</si>
  <si>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</si>
  <si>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</si>
  <si>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</si>
  <si>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</si>
  <si>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</si>
  <si>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</si>
  <si>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</si>
  <si>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</si>
  <si>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</si>
  <si>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</si>
  <si>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</si>
  <si>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</si>
  <si>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</si>
  <si>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</si>
  <si>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</si>
  <si>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</si>
  <si>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</si>
  <si>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</si>
  <si>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</si>
  <si>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</si>
  <si>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</si>
  <si>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</si>
  <si>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</si>
  <si>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</si>
  <si>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</si>
  <si>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</si>
  <si>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</si>
  <si>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</si>
  <si>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</si>
  <si>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</si>
  <si>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</si>
  <si>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</si>
  <si>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</si>
  <si>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</si>
  <si>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</si>
  <si>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</si>
  <si>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</si>
  <si>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</si>
  <si>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</si>
  <si>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</si>
  <si>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</si>
  <si>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</si>
  <si>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</si>
  <si>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</si>
  <si>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</si>
  <si>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</si>
  <si>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</si>
  <si>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</si>
  <si>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</si>
  <si>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</si>
  <si>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</si>
  <si>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</si>
  <si>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</si>
  <si>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</si>
  <si>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</si>
  <si>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</si>
  <si>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</si>
  <si>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</si>
  <si>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</si>
  <si>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</si>
  <si>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</si>
  <si>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</si>
  <si>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</si>
  <si>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</si>
  <si>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</si>
  <si>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</si>
  <si>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</si>
  <si>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</si>
  <si>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</si>
  <si>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</si>
  <si>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</si>
  <si>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</si>
  <si>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</si>
  <si>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</si>
  <si>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</si>
  <si>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</si>
  <si>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</si>
  <si>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</si>
  <si>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</si>
  <si>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</si>
  <si>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</si>
  <si>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</si>
  <si>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</si>
  <si>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</si>
  <si>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</si>
  <si>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</si>
  <si>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</si>
  <si>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</si>
  <si>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</si>
  <si>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</si>
  <si>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</si>
  <si>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</si>
  <si>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</si>
  <si>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</si>
  <si>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</si>
  <si>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</si>
  <si>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</si>
  <si>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</si>
  <si>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</si>
  <si>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</si>
  <si>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</si>
  <si>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</si>
  <si>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</si>
  <si>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</si>
  <si>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</si>
  <si>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</si>
  <si>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</si>
  <si>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</si>
  <si>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</si>
  <si>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</si>
  <si>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</si>
  <si>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</si>
  <si>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</si>
  <si>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</si>
  <si>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</si>
  <si>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</si>
  <si>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</si>
  <si>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</si>
  <si>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</si>
  <si>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</si>
  <si>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</si>
  <si>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</si>
  <si>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</si>
  <si>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</si>
  <si>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</si>
  <si>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</si>
  <si>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</si>
  <si>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</si>
  <si>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</si>
  <si>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</si>
  <si>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</si>
  <si>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</si>
  <si>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</si>
  <si>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</si>
  <si>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</si>
  <si>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</si>
  <si>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</si>
  <si>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</si>
  <si>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</si>
  <si>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</si>
  <si>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</si>
  <si>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</si>
  <si>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</si>
  <si>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</si>
  <si>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</si>
  <si>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</si>
  <si>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</si>
  <si>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</si>
  <si>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</si>
  <si>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</si>
  <si>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</si>
  <si>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</si>
  <si>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</si>
  <si>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</si>
  <si>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</si>
  <si>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</si>
  <si>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</si>
  <si>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</si>
  <si>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</si>
  <si>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</si>
  <si>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</si>
  <si>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</si>
  <si>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</si>
  <si>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</si>
  <si>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</si>
  <si>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</si>
  <si>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</si>
  <si>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</si>
  <si>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</si>
  <si>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</si>
  <si>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</si>
  <si>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</si>
  <si>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</si>
  <si>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</si>
  <si>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</si>
  <si>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</si>
  <si>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</si>
  <si>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</si>
  <si>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</si>
  <si>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</si>
  <si>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</si>
  <si>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</si>
  <si>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</si>
  <si>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</si>
  <si>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</si>
  <si>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</si>
  <si>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</si>
  <si>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</si>
  <si>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</si>
  <si>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</si>
  <si>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</si>
  <si>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</si>
  <si>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</si>
  <si>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</si>
  <si>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</si>
  <si>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</si>
  <si>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</si>
  <si>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</si>
  <si>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</si>
  <si>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</si>
  <si>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</si>
  <si>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</si>
  <si>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</si>
  <si>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</si>
  <si>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</si>
  <si>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</si>
  <si>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</si>
  <si>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</si>
  <si>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</si>
  <si>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</si>
  <si>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</si>
  <si>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</si>
  <si>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</si>
  <si>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</si>
  <si>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</si>
  <si>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</si>
  <si>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</si>
  <si>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</si>
  <si>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</si>
  <si>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</si>
  <si>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</si>
  <si>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</si>
  <si>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</si>
  <si>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</si>
  <si>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</si>
  <si>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</si>
  <si>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</si>
  <si>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</si>
  <si>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</si>
  <si>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</si>
  <si>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</si>
  <si>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</si>
  <si>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</si>
  <si>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</si>
  <si>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</si>
  <si>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</si>
  <si>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</si>
  <si>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</si>
  <si>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</si>
  <si>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</si>
  <si>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</si>
  <si>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</si>
  <si>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</si>
  <si>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</si>
  <si>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</si>
  <si>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</si>
  <si>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</si>
  <si>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</si>
  <si>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</si>
  <si>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</si>
  <si>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</si>
  <si>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</si>
  <si>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</si>
  <si>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</si>
  <si>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</si>
  <si>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</si>
  <si>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</si>
  <si>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</si>
  <si>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</si>
  <si>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</si>
  <si>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</si>
  <si>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</si>
  <si>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</si>
  <si>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</si>
  <si>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</si>
  <si>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</si>
  <si>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</si>
  <si>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</si>
  <si>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</si>
  <si>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</si>
  <si>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</si>
  <si>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</si>
  <si>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</si>
  <si>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</si>
  <si>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</si>
  <si>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</si>
  <si>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</si>
  <si>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</si>
  <si>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</si>
  <si>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</si>
  <si>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</si>
  <si>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</si>
  <si>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</si>
  <si>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</si>
  <si>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</si>
  <si>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</si>
  <si>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</si>
  <si>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</si>
  <si>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</si>
  <si>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</si>
  <si>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</si>
  <si>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</si>
  <si>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</si>
  <si>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</si>
  <si>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</si>
  <si>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</si>
  <si>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</si>
  <si>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</si>
  <si>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</si>
  <si>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</si>
  <si>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</si>
  <si>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</si>
  <si>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</si>
  <si>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</si>
  <si>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</si>
  <si>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</si>
  <si>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</si>
  <si>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</si>
  <si>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</si>
  <si>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</si>
  <si>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</si>
  <si>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</si>
  <si>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</si>
  <si>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</si>
  <si>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</si>
  <si>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</si>
  <si>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</si>
  <si>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</si>
  <si>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</si>
  <si>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</si>
  <si>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</si>
  <si>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</si>
  <si>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</si>
  <si>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</si>
  <si>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</si>
  <si>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</si>
  <si>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</si>
  <si>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</si>
  <si>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</si>
  <si>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</si>
  <si>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</si>
  <si>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</si>
  <si>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</si>
  <si>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</si>
  <si>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</si>
  <si>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</si>
  <si>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</si>
  <si>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</si>
  <si>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</si>
  <si>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</si>
  <si>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</si>
  <si>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</si>
  <si>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</si>
  <si>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</si>
  <si>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</si>
  <si>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</si>
  <si>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</si>
  <si>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</si>
  <si>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</si>
  <si>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</si>
  <si>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</si>
  <si>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</si>
  <si>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</si>
  <si>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</si>
  <si>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</si>
  <si>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</si>
  <si>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</si>
  <si>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</si>
  <si>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</si>
  <si>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</si>
  <si>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</si>
  <si>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</si>
  <si>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</si>
  <si>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</si>
  <si>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</si>
  <si>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</si>
  <si>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</si>
  <si>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</si>
  <si>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</si>
  <si>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</si>
  <si>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</si>
  <si>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</si>
  <si>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</si>
  <si>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</si>
  <si>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</si>
  <si>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</si>
  <si>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</si>
  <si>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</si>
  <si>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</si>
  <si>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</si>
  <si>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</si>
  <si>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</si>
  <si>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</si>
  <si>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</si>
  <si>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</si>
  <si>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</si>
  <si>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</si>
  <si>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</si>
  <si>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</si>
  <si>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</si>
  <si>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</si>
  <si>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</si>
  <si>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</si>
  <si>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</si>
  <si>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</si>
  <si>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</si>
  <si>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</si>
  <si>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</si>
  <si>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</si>
  <si>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</si>
  <si>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</si>
  <si>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</si>
  <si>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</si>
  <si>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</si>
  <si>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</si>
  <si>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</si>
  <si>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</si>
  <si>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</si>
  <si>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</si>
  <si>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</si>
  <si>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</si>
  <si>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</si>
  <si>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</si>
  <si>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</si>
  <si>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</si>
  <si>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</si>
  <si>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</si>
  <si>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</si>
  <si>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</si>
  <si>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</si>
  <si>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</si>
  <si>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</si>
  <si>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</si>
  <si>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</si>
  <si>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</si>
  <si>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</si>
  <si>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</si>
  <si>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</si>
  <si>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</si>
  <si>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</si>
  <si>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</si>
  <si>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</si>
  <si>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</si>
  <si>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</si>
  <si>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</si>
  <si>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</si>
  <si>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</si>
  <si>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</si>
  <si>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</si>
  <si>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</si>
  <si>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</si>
  <si>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</si>
  <si>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</si>
  <si>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</si>
  <si>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</si>
  <si>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</si>
  <si>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</si>
  <si>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</si>
  <si>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</si>
  <si>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</si>
  <si>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</si>
  <si>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</si>
  <si>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</si>
  <si>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</si>
  <si>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</si>
  <si>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</si>
  <si>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</si>
  <si>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</si>
  <si>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</si>
  <si>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</si>
  <si>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</si>
  <si>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</si>
  <si>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</si>
  <si>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</si>
  <si>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</si>
  <si>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</si>
  <si>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</si>
  <si>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</si>
  <si>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</si>
  <si>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</si>
  <si>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</si>
  <si>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</si>
  <si>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</si>
  <si>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</si>
  <si>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</si>
  <si>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</si>
  <si>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</si>
  <si>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</si>
  <si>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</si>
  <si>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</si>
  <si>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</si>
  <si>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</si>
  <si>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</si>
  <si>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</si>
  <si>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</si>
  <si>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</si>
  <si>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</si>
  <si>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</si>
  <si>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</si>
  <si>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</si>
  <si>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</si>
  <si>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</si>
  <si>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</si>
  <si>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</si>
  <si>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</si>
  <si>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</si>
  <si>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</si>
  <si>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</si>
  <si>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</si>
  <si>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</si>
  <si>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</si>
  <si>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</si>
  <si>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</si>
  <si>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</si>
  <si>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</si>
  <si>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</si>
  <si>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</si>
  <si>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</si>
  <si>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</si>
  <si>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</si>
  <si>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</si>
  <si>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</si>
  <si>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</si>
  <si>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</si>
  <si>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</si>
  <si>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</si>
  <si>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</si>
  <si>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</si>
  <si>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</si>
  <si>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</si>
  <si>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</si>
  <si>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</si>
  <si>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</si>
  <si>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</si>
  <si>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</si>
  <si>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</si>
  <si>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</si>
  <si>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</si>
  <si>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</si>
  <si>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</si>
  <si>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</si>
  <si>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</si>
  <si>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</si>
  <si>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</si>
  <si>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</si>
  <si>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</si>
  <si>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</si>
  <si>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</si>
  <si>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</si>
  <si>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</si>
  <si>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</si>
  <si>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</si>
  <si>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</si>
  <si>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</si>
  <si>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</si>
  <si>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</si>
  <si>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</si>
  <si>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</si>
  <si>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</si>
  <si>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</si>
  <si>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</si>
  <si>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</si>
  <si>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</si>
  <si>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</si>
  <si>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</si>
  <si>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</si>
  <si>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</si>
  <si>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</si>
  <si>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</si>
  <si>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</si>
  <si>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</si>
  <si>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</si>
  <si>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</si>
  <si>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</si>
  <si>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</si>
  <si>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</si>
  <si>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</si>
  <si>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</si>
  <si>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</si>
  <si>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</si>
  <si>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</si>
  <si>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</si>
  <si>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</si>
  <si>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</si>
  <si>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</si>
  <si>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</si>
  <si>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</si>
  <si>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</si>
  <si>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</si>
  <si>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</si>
  <si>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</si>
  <si>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</si>
  <si>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</si>
  <si>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</si>
  <si>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</si>
  <si>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</si>
  <si>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</si>
  <si>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</si>
  <si>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</si>
  <si>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</si>
  <si>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</si>
  <si>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</si>
  <si>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</si>
  <si>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</si>
  <si>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</si>
  <si>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</si>
  <si>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</si>
  <si>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</si>
  <si>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</si>
  <si>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</si>
  <si>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</si>
  <si>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</si>
  <si>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</si>
  <si>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</si>
  <si>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</si>
  <si>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</si>
  <si>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</si>
  <si>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</si>
  <si>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</si>
  <si>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</si>
  <si>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</si>
  <si>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</si>
  <si>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</si>
  <si>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</si>
  <si>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</si>
  <si>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</si>
  <si>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</si>
  <si>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</si>
  <si>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</si>
  <si>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</si>
  <si>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</si>
  <si>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</si>
  <si>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</si>
  <si>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</si>
  <si>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</si>
  <si>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</si>
  <si>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</si>
  <si>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</si>
  <si>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</si>
  <si>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</si>
  <si>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</si>
  <si>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</si>
  <si>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</si>
  <si>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</si>
  <si>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</si>
  <si>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</si>
  <si>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</si>
  <si>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</si>
  <si>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</si>
  <si>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</si>
  <si>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</si>
  <si>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</si>
  <si>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</si>
  <si>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</si>
  <si>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</si>
  <si>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</si>
  <si>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</si>
  <si>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</si>
  <si>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</si>
  <si>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</si>
  <si>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</si>
  <si>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</si>
  <si>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</si>
  <si>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</si>
  <si>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</si>
  <si>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</si>
  <si>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</si>
  <si>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</si>
  <si>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</si>
  <si>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</si>
  <si>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</si>
  <si>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</si>
  <si>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</si>
  <si>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</si>
  <si>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</si>
  <si>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</si>
  <si>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</si>
  <si>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</si>
  <si>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</si>
  <si>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</si>
  <si>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</si>
  <si>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</si>
  <si>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</si>
  <si>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</si>
  <si>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</si>
  <si>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</si>
  <si>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</si>
  <si>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</si>
  <si>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</si>
  <si>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</si>
  <si>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</si>
  <si>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</si>
  <si>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</si>
  <si>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</si>
  <si>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</si>
  <si>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</si>
  <si>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</si>
  <si>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</si>
  <si>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</si>
  <si>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</si>
  <si>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</si>
  <si>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</si>
  <si>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</si>
  <si>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</si>
  <si>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</si>
  <si>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</si>
  <si>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</si>
  <si>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</si>
  <si>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</si>
  <si>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</si>
  <si>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</si>
  <si>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</si>
  <si>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</si>
  <si>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</si>
  <si>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</si>
  <si>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</si>
  <si>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</si>
  <si>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</si>
  <si>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</si>
  <si>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</si>
  <si>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</si>
  <si>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</si>
  <si>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</si>
  <si>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</si>
  <si>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</si>
  <si>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</si>
  <si>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</si>
  <si>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</si>
  <si>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</si>
  <si>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</si>
  <si>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</si>
  <si>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</si>
  <si>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</si>
  <si>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</si>
  <si>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</si>
  <si>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</si>
  <si>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</si>
  <si>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</si>
  <si>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</si>
  <si>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</si>
  <si>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</si>
  <si>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</si>
  <si>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</si>
  <si>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</si>
  <si>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</si>
  <si>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</si>
  <si>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</si>
  <si>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</si>
  <si>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</si>
  <si>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</si>
  <si>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</si>
  <si>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</si>
  <si>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</si>
  <si>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</si>
  <si>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</si>
  <si>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</si>
  <si>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</si>
  <si>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</si>
  <si>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</si>
  <si>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</si>
  <si>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</si>
  <si>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</si>
  <si>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</si>
  <si>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</si>
  <si>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</si>
  <si>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</si>
  <si>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</si>
  <si>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</si>
  <si>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</si>
  <si>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</si>
  <si>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</si>
  <si>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</si>
  <si>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</si>
  <si>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</si>
  <si>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</si>
  <si>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</si>
  <si>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</si>
  <si>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</si>
  <si>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</si>
  <si>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</si>
  <si>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</si>
  <si>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</si>
  <si>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</si>
  <si>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</si>
  <si>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</si>
  <si>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</si>
  <si>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</si>
  <si>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</si>
  <si>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</si>
  <si>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</si>
  <si>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</si>
  <si>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</si>
  <si>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</si>
  <si>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</si>
  <si>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</si>
  <si>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</si>
  <si>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</si>
  <si>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</si>
  <si>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</si>
  <si>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</si>
  <si>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</si>
  <si>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</si>
  <si>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</si>
  <si>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</si>
  <si>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</si>
  <si>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</si>
  <si>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</si>
  <si>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</si>
  <si>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</si>
  <si>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</si>
  <si>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</si>
  <si>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</si>
  <si>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</si>
  <si>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</si>
  <si>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</si>
  <si>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</si>
  <si>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</si>
  <si>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</si>
  <si>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</si>
  <si>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</si>
  <si>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</si>
  <si>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</si>
  <si>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</si>
  <si>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</si>
  <si>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</si>
  <si>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</si>
  <si>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</si>
  <si>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</si>
  <si>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</si>
  <si>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</si>
  <si>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</si>
  <si>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</si>
  <si>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</si>
  <si>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</si>
  <si>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</si>
  <si>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</si>
  <si>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</si>
  <si>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</si>
  <si>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</si>
  <si>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</si>
  <si>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</si>
  <si>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</si>
  <si>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</si>
  <si>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</si>
  <si>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</si>
  <si>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</si>
  <si>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</si>
  <si>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</si>
  <si>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</si>
  <si>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</si>
  <si>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</si>
  <si>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</si>
  <si>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</si>
  <si>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</si>
  <si>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</si>
  <si>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</si>
  <si>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</si>
  <si>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</si>
  <si>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</si>
  <si>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</si>
  <si>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</si>
  <si>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</si>
  <si>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</si>
  <si>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</si>
  <si>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</si>
  <si>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</si>
  <si>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</si>
  <si>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</si>
  <si>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</si>
  <si>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</si>
  <si>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</si>
  <si>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</si>
  <si>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</si>
  <si>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</si>
  <si>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</si>
  <si>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</si>
  <si>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</si>
  <si>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</si>
  <si>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</si>
  <si>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</si>
  <si>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</si>
  <si>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</si>
  <si>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</si>
  <si>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</si>
  <si>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</si>
  <si>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</si>
  <si>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</si>
  <si>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</si>
  <si>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</si>
  <si>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</si>
  <si>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</si>
  <si>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</si>
  <si>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</si>
  <si>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</si>
  <si>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</si>
  <si>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</si>
  <si>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</si>
  <si>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</si>
  <si>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</si>
  <si>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</si>
  <si>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</si>
  <si>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</si>
  <si>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</si>
  <si>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</si>
  <si>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</si>
  <si>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</si>
  <si>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</si>
  <si>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</si>
  <si>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</si>
  <si>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</si>
  <si>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</si>
  <si>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</si>
  <si>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</si>
  <si>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</si>
  <si>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</si>
  <si>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</si>
  <si>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</si>
  <si>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</si>
  <si>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</si>
  <si>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</si>
  <si>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</si>
  <si>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</si>
  <si>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</si>
  <si>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</si>
  <si>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</si>
  <si>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</si>
  <si>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</si>
  <si>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</si>
  <si>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</si>
  <si>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</si>
  <si>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</si>
  <si>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</si>
  <si>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</si>
  <si>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</si>
  <si>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</si>
  <si>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</si>
  <si>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</si>
  <si>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</si>
  <si>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</si>
  <si>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</si>
  <si>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</si>
  <si>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</si>
  <si>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</si>
  <si>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</si>
  <si>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</si>
  <si>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</si>
  <si>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</si>
  <si>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</si>
  <si>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</si>
  <si>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</si>
  <si>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</si>
  <si>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</si>
  <si>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</si>
  <si>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</si>
  <si>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</si>
  <si>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</si>
  <si>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</si>
  <si>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</si>
  <si>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</si>
  <si>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</si>
  <si>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</si>
  <si>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</si>
  <si>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</si>
  <si>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</si>
  <si>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</si>
  <si>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</si>
  <si>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</si>
  <si>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</si>
  <si>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</si>
  <si>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</si>
  <si>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</si>
  <si>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</si>
  <si>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</si>
  <si>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</si>
  <si>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</si>
  <si>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</si>
  <si>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</si>
  <si>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</si>
  <si>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</si>
  <si>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</si>
  <si>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</si>
  <si>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</si>
  <si>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</si>
  <si>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</si>
  <si>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</si>
  <si>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</si>
  <si>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</si>
  <si>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</si>
  <si>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</si>
  <si>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</si>
  <si>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</si>
  <si>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</si>
  <si>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</si>
  <si>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</si>
  <si>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</si>
  <si>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</si>
  <si>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</si>
  <si>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</si>
  <si>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</si>
  <si>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</si>
  <si>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</si>
  <si>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</si>
  <si>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</si>
  <si>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</si>
  <si>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</si>
  <si>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</si>
  <si>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</si>
  <si>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</si>
  <si>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</si>
  <si>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</si>
  <si>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</si>
  <si>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</si>
  <si>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</si>
  <si>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</si>
  <si>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</si>
  <si>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</si>
  <si>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</si>
  <si>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</si>
  <si>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</si>
  <si>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</si>
  <si>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</si>
  <si>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</si>
  <si>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</si>
  <si>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</si>
  <si>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</si>
  <si>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</si>
  <si>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</si>
  <si>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</si>
  <si>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</si>
  <si>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</si>
  <si>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</si>
  <si>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</si>
  <si>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</si>
  <si>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</si>
  <si>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</si>
  <si>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</si>
  <si>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</si>
  <si>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</si>
  <si>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</si>
  <si>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</si>
  <si>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</si>
  <si>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</si>
  <si>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</si>
  <si>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</si>
  <si>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</si>
  <si>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</si>
  <si>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</si>
  <si>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</si>
  <si>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</si>
  <si>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</si>
  <si>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</si>
  <si>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</si>
  <si>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</si>
  <si>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</si>
  <si>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</si>
  <si>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</si>
  <si>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</si>
  <si>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</si>
  <si>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</si>
  <si>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</si>
  <si>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</si>
  <si>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</si>
  <si>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</si>
  <si>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</si>
  <si>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</si>
  <si>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</si>
  <si>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</si>
  <si>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</si>
  <si>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</si>
  <si>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</si>
  <si>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</si>
  <si>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</si>
  <si>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</si>
  <si>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</si>
  <si>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</si>
  <si>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</si>
  <si>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</si>
  <si>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</si>
  <si>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</si>
  <si>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</si>
  <si>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</si>
  <si>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</si>
  <si>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</si>
  <si>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</si>
  <si>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</si>
  <si>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</si>
  <si>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</si>
  <si>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</si>
  <si>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</si>
  <si>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</si>
  <si>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</si>
  <si>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</si>
  <si>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</si>
  <si>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</si>
  <si>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</si>
  <si>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</si>
  <si>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</si>
  <si>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</si>
  <si>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</si>
  <si>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</si>
  <si>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</si>
  <si>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</si>
  <si>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</si>
  <si>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</si>
  <si>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</si>
  <si>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</si>
  <si>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</si>
  <si>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</si>
  <si>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</si>
  <si>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</si>
  <si>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</si>
  <si>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</si>
  <si>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</si>
  <si>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</si>
  <si>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</si>
  <si>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</si>
  <si>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</si>
  <si>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</si>
  <si>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</si>
  <si>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</si>
  <si>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</si>
  <si>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</si>
  <si>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</si>
  <si>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</si>
  <si>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</si>
  <si>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</si>
  <si>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</si>
  <si>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</si>
  <si>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</si>
  <si>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</si>
  <si>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</si>
  <si>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</si>
  <si>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</si>
  <si>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</si>
  <si>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</si>
  <si>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</si>
  <si>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</si>
  <si>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</si>
  <si>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</si>
  <si>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</si>
  <si>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</si>
  <si>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</si>
  <si>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</si>
  <si>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</si>
  <si>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</si>
  <si>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</si>
  <si>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</si>
  <si>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</si>
  <si>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</si>
  <si>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</si>
  <si>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</si>
  <si>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</si>
  <si>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</si>
  <si>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</si>
  <si>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</si>
  <si>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</si>
  <si>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</si>
  <si>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</si>
  <si>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</si>
  <si>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</si>
  <si>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</si>
  <si>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</si>
  <si>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</si>
  <si>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</si>
  <si>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</si>
  <si>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</si>
  <si>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</si>
  <si>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</si>
  <si>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</si>
  <si>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</si>
  <si>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</si>
  <si>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</si>
  <si>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</si>
  <si>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</si>
  <si>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</si>
  <si>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</si>
  <si>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</si>
  <si>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</si>
  <si>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</si>
  <si>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</si>
  <si>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</si>
  <si>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</si>
  <si>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</si>
  <si>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</si>
  <si>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</si>
  <si>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</si>
  <si>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</si>
  <si>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</si>
  <si>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</si>
  <si>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</si>
  <si>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</si>
  <si>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</si>
  <si>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</si>
  <si>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</si>
  <si>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</si>
  <si>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</si>
  <si>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</si>
  <si>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</si>
  <si>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</si>
  <si>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</si>
  <si>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</si>
  <si>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</si>
  <si>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</si>
  <si>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</si>
  <si>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</si>
  <si>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</si>
  <si>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</si>
  <si>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</si>
  <si>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</si>
  <si>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</si>
  <si>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</si>
  <si>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</si>
  <si>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</si>
  <si>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</si>
  <si>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</si>
  <si>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</si>
  <si>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</si>
  <si>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</si>
  <si>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</si>
  <si>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</si>
  <si>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</si>
  <si>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</si>
  <si>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</si>
  <si>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</si>
  <si>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</si>
  <si>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</si>
  <si>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</si>
  <si>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</si>
  <si>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</si>
  <si>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</si>
  <si>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</si>
  <si>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</si>
  <si>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</si>
  <si>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</si>
  <si>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</si>
  <si>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</si>
  <si>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</si>
  <si>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</si>
  <si>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</si>
  <si>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</si>
  <si>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</si>
  <si>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</si>
  <si>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</si>
  <si>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</si>
  <si>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</si>
  <si>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</si>
  <si>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</si>
  <si>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</si>
  <si>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</si>
  <si>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</si>
  <si>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</si>
  <si>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</si>
  <si>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</si>
  <si>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</si>
  <si>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</si>
  <si>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</si>
  <si>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</si>
  <si>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</si>
  <si>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</si>
  <si>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</si>
  <si>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</si>
  <si>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</si>
  <si>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</si>
  <si>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</si>
  <si>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</si>
  <si>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</si>
  <si>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</si>
  <si>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</si>
  <si>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</si>
  <si>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</si>
  <si>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</si>
  <si>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</si>
  <si>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</si>
  <si>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</si>
  <si>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</si>
  <si>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</si>
  <si>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</si>
  <si>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</si>
  <si>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</si>
  <si>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</si>
  <si>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</si>
  <si>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</si>
  <si>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</si>
  <si>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</si>
  <si>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</si>
  <si>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</si>
  <si>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</si>
  <si>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</si>
  <si>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</si>
  <si>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</si>
  <si>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</si>
  <si>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</si>
  <si>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</si>
  <si>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</si>
  <si>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</si>
  <si>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</si>
  <si>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</si>
  <si>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</si>
  <si>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</si>
  <si>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</si>
  <si>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</si>
  <si>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</si>
  <si>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</si>
  <si>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</si>
  <si>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</si>
  <si>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</si>
  <si>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</si>
  <si>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</si>
  <si>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</si>
  <si>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</si>
  <si>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</si>
  <si>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</si>
  <si>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</si>
  <si>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</si>
  <si>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</si>
  <si>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</si>
  <si>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</si>
  <si>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</si>
  <si>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</si>
  <si>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</si>
  <si>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</si>
  <si>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</si>
  <si>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</si>
  <si>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</si>
  <si>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</si>
  <si>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</si>
  <si>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</si>
  <si>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</si>
  <si>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</si>
  <si>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</si>
  <si>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</si>
  <si>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</si>
  <si>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</si>
  <si>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</si>
  <si>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</si>
  <si>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</si>
  <si>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</si>
  <si>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</si>
  <si>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</si>
  <si>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</si>
  <si>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</si>
  <si>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</si>
  <si>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</si>
  <si>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</si>
  <si>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</si>
  <si>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</si>
  <si>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</si>
  <si>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</si>
  <si>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</si>
  <si>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</si>
  <si>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</si>
  <si>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</si>
  <si>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</si>
  <si>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</si>
  <si>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</si>
  <si>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</si>
  <si>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</si>
  <si>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</si>
  <si>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</si>
  <si>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</si>
  <si>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</si>
  <si>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</si>
  <si>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</si>
  <si>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</si>
  <si>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</si>
  <si>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</si>
  <si>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</si>
  <si>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</si>
  <si>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</si>
  <si>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</si>
  <si>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</si>
  <si>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</si>
  <si>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</si>
  <si>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</si>
  <si>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</si>
  <si>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</si>
  <si>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</si>
  <si>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</si>
  <si>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</si>
  <si>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</si>
  <si>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</si>
  <si>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</si>
  <si>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</si>
  <si>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</si>
  <si>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</si>
  <si>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</si>
  <si>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</si>
  <si>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</si>
  <si>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</si>
  <si>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</si>
  <si>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</si>
  <si>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</si>
  <si>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</si>
  <si>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</si>
  <si>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</si>
  <si>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</si>
  <si>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</si>
  <si>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</si>
  <si>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</si>
  <si>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</si>
  <si>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</si>
  <si>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</si>
  <si>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</si>
  <si>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</si>
  <si>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</si>
  <si>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</si>
  <si>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</si>
  <si>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</si>
  <si>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</si>
  <si>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</si>
  <si>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</si>
  <si>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</si>
  <si>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</si>
  <si>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</si>
  <si>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</si>
  <si>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</si>
  <si>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</si>
  <si>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</si>
  <si>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</si>
  <si>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</si>
  <si>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</si>
  <si>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</si>
  <si>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</si>
  <si>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</si>
  <si>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</si>
  <si>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</si>
  <si>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</si>
  <si>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</si>
  <si>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</si>
  <si>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</si>
  <si>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</si>
  <si>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</si>
  <si>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</si>
  <si>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</si>
  <si>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</si>
  <si>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</si>
  <si>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</si>
  <si>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</si>
  <si>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</si>
  <si>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</si>
  <si>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</si>
  <si>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</si>
  <si>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</si>
  <si>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</si>
  <si>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</si>
  <si>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</si>
  <si>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</si>
  <si>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</si>
  <si>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</si>
  <si>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</si>
  <si>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</si>
  <si>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</si>
  <si>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</si>
  <si>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</si>
  <si>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</si>
  <si>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</si>
  <si>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</si>
  <si>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</si>
  <si>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</si>
  <si>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</si>
  <si>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</si>
  <si>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</si>
  <si>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</si>
  <si>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</si>
  <si>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</si>
  <si>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</si>
  <si>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</si>
  <si>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</si>
  <si>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</si>
  <si>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</si>
  <si>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</si>
  <si>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</si>
  <si>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</si>
  <si>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</si>
  <si>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</si>
  <si>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</si>
  <si>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</si>
  <si>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</si>
  <si>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</si>
  <si>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</si>
  <si>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</si>
  <si>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</si>
  <si>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</si>
  <si>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</si>
  <si>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</si>
  <si>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</si>
  <si>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</si>
  <si>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</si>
  <si>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</si>
  <si>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</si>
  <si>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</si>
  <si>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</si>
  <si>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</si>
  <si>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</si>
  <si>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</si>
  <si>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</si>
  <si>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</si>
  <si>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</si>
  <si>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</si>
  <si>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</si>
  <si>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</si>
  <si>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</si>
  <si>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</si>
  <si>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</si>
  <si>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</si>
  <si>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</si>
  <si>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</si>
  <si>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</si>
  <si>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</si>
  <si>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</si>
  <si>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</si>
  <si>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</si>
  <si>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</si>
  <si>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</si>
  <si>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</si>
  <si>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</si>
  <si>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</si>
  <si>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</si>
  <si>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</si>
  <si>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</si>
  <si>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</si>
  <si>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</si>
  <si>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</si>
  <si>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</si>
  <si>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</si>
  <si>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</si>
  <si>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</si>
  <si>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</si>
  <si>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</si>
  <si>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</si>
  <si>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</si>
  <si>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</si>
  <si>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</si>
  <si>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</si>
  <si>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</si>
  <si>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</si>
  <si>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</si>
  <si>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</si>
  <si>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</si>
  <si>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</si>
  <si>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</si>
  <si>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</si>
  <si>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</si>
  <si>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</si>
  <si>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</si>
  <si>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</si>
  <si>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</si>
  <si>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</si>
  <si>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</si>
  <si>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</si>
  <si>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</si>
  <si>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</si>
  <si>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</si>
  <si>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</si>
  <si>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</si>
  <si>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</si>
  <si>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</si>
  <si>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</si>
  <si>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</si>
  <si>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</si>
  <si>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</si>
  <si>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</si>
  <si>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</si>
  <si>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</si>
  <si>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</si>
  <si>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</si>
  <si>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</si>
  <si>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</si>
  <si>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</si>
  <si>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</si>
  <si>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</si>
  <si>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</si>
  <si>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</si>
  <si>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</si>
  <si>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</si>
  <si>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</si>
  <si>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</si>
  <si>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</si>
  <si>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</si>
  <si>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</si>
  <si>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</si>
  <si>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</si>
  <si>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</si>
  <si>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</si>
  <si>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</si>
  <si>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</si>
  <si>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</si>
  <si>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</si>
  <si>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</si>
  <si>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</si>
  <si>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</si>
  <si>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</si>
  <si>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</si>
  <si>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</si>
  <si>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</si>
  <si>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</si>
  <si>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</si>
  <si>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</si>
  <si>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</si>
  <si>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</si>
  <si>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</si>
  <si>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</si>
  <si>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</si>
  <si>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</si>
  <si>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</si>
  <si>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</si>
  <si>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</si>
  <si>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</si>
  <si>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</si>
  <si>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</si>
  <si>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</si>
  <si>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</si>
  <si>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</si>
  <si>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</si>
  <si>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</si>
  <si>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</si>
  <si>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</si>
  <si>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</si>
  <si>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</si>
  <si>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</si>
  <si>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</si>
  <si>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</si>
  <si>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</si>
  <si>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</si>
  <si>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</si>
  <si>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</si>
  <si>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</si>
  <si>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</si>
  <si>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</si>
  <si>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</si>
  <si>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</si>
  <si>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</si>
  <si>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</si>
  <si>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</si>
  <si>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</si>
  <si>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</si>
  <si>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</si>
  <si>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</si>
  <si>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</si>
  <si>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</si>
  <si>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</si>
  <si>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</si>
  <si>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</si>
  <si>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</si>
  <si>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</si>
  <si>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</si>
  <si>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</si>
  <si>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</si>
  <si>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</si>
  <si>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</si>
  <si>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</si>
  <si>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</si>
  <si>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</si>
  <si>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</si>
  <si>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</si>
  <si>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</si>
  <si>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</si>
  <si>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</si>
  <si>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</si>
  <si>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</si>
  <si>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</si>
  <si>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</si>
  <si>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</si>
  <si>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</si>
  <si>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</si>
  <si>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</si>
  <si>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</si>
  <si>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</si>
  <si>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</si>
  <si>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</si>
  <si>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</si>
  <si>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</si>
  <si>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</si>
  <si>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</si>
  <si>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</si>
  <si>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</si>
  <si>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</si>
  <si>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</si>
  <si>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</si>
  <si>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</si>
  <si>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</si>
  <si>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</si>
  <si>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</si>
  <si>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</si>
  <si>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</si>
  <si>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</si>
  <si>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</si>
  <si>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</si>
  <si>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</si>
  <si>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</si>
  <si>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</si>
  <si>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</si>
  <si>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</si>
  <si>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</si>
  <si>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</si>
  <si>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</si>
  <si>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</si>
  <si>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</si>
  <si>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</si>
  <si>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</si>
  <si>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</si>
  <si>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</si>
  <si>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</si>
  <si>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</si>
  <si>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</si>
  <si>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</si>
  <si>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</si>
  <si>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</si>
  <si>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</si>
  <si>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</si>
  <si>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</si>
  <si>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</si>
  <si>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</si>
  <si>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</si>
  <si>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</si>
  <si>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</si>
  <si>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</si>
  <si>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</si>
  <si>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</si>
  <si>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</si>
  <si>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</si>
  <si>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</si>
  <si>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</si>
  <si>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</si>
  <si>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</si>
  <si>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</si>
  <si>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</si>
  <si>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</si>
  <si>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</si>
  <si>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</si>
  <si>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</si>
  <si>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</si>
  <si>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</si>
  <si>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</si>
  <si>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</si>
  <si>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</si>
  <si>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</si>
  <si>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</si>
  <si>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</si>
  <si>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</si>
  <si>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</si>
  <si>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</si>
  <si>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</si>
  <si>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</si>
  <si>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</si>
  <si>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</si>
  <si>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</si>
  <si>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</si>
  <si>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</si>
  <si>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</si>
  <si>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</si>
  <si>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</si>
  <si>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</si>
  <si>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</si>
  <si>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</si>
  <si>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</si>
  <si>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</si>
  <si>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</si>
  <si>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</si>
  <si>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</si>
  <si>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</si>
  <si>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</si>
  <si>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</si>
  <si>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</si>
  <si>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</si>
  <si>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</si>
  <si>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</si>
  <si>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</si>
  <si>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</si>
  <si>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</si>
  <si>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</si>
  <si>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</si>
  <si>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</si>
  <si>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</si>
  <si>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</si>
  <si>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</si>
  <si>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</si>
  <si>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</si>
  <si>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</si>
  <si>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</si>
  <si>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</si>
  <si>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</si>
  <si>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</si>
  <si>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</si>
  <si>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</si>
  <si>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</si>
  <si>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</si>
  <si>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</si>
  <si>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</si>
  <si>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</si>
  <si>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</si>
  <si>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</si>
  <si>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</si>
  <si>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</si>
  <si>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</si>
  <si>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</si>
  <si>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</si>
  <si>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</si>
  <si>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</si>
  <si>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</si>
  <si>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</si>
  <si>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</si>
  <si>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</si>
  <si>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</si>
  <si>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</si>
  <si>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</si>
  <si>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</si>
  <si>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</si>
  <si>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</si>
  <si>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</si>
  <si>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</si>
  <si>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</si>
  <si>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</si>
  <si>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</si>
  <si>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</si>
  <si>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</si>
  <si>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</si>
  <si>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</si>
  <si>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</si>
  <si>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</si>
  <si>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</si>
  <si>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</si>
  <si>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</si>
  <si>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</si>
  <si>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</si>
  <si>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</si>
  <si>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</si>
  <si>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</si>
  <si>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</si>
  <si>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</si>
  <si>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</si>
  <si>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</si>
  <si>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</si>
  <si>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</si>
  <si>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</si>
  <si>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</si>
  <si>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</si>
  <si>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</si>
  <si>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</si>
  <si>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</si>
  <si>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</si>
  <si>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</si>
  <si>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</si>
  <si>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</si>
  <si>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</si>
  <si>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</si>
  <si>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</si>
  <si>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</si>
  <si>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</si>
  <si>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</si>
  <si>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</si>
  <si>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</si>
  <si>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</si>
  <si>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</si>
  <si>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</si>
  <si>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</si>
  <si>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</si>
  <si>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</si>
  <si>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</si>
  <si>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</si>
  <si>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</si>
  <si>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</si>
  <si>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</si>
  <si>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</si>
  <si>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</si>
  <si>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</si>
  <si>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</si>
  <si>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</si>
  <si>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</si>
  <si>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</si>
  <si>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</si>
  <si>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</si>
  <si>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</si>
  <si>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</si>
  <si>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</si>
  <si>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</si>
  <si>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</si>
  <si>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</si>
  <si>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</si>
  <si>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</si>
  <si>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</si>
  <si>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</si>
  <si>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</si>
  <si>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</si>
  <si>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</si>
  <si>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</si>
  <si>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</si>
  <si>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</si>
  <si>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</si>
  <si>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</si>
  <si>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</si>
  <si>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</si>
  <si>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</si>
  <si>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</si>
  <si>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</si>
  <si>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</si>
  <si>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</si>
  <si>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</si>
  <si>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</si>
  <si>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</si>
  <si>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</si>
  <si>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</si>
  <si>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</si>
  <si>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</si>
  <si>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</si>
  <si>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</si>
  <si>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</si>
  <si>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</si>
  <si>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</si>
  <si>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</si>
  <si>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</si>
  <si>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</si>
  <si>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</si>
  <si>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</si>
  <si>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</si>
  <si>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</si>
  <si>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</si>
  <si>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</si>
  <si>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</si>
  <si>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</si>
  <si>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</si>
  <si>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</si>
  <si>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</si>
  <si>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</si>
  <si>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</si>
  <si>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</si>
  <si>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</si>
  <si>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</si>
  <si>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</si>
  <si>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</si>
  <si>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</si>
  <si>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</si>
  <si>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</si>
  <si>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</si>
  <si>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</si>
  <si>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</si>
  <si>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</si>
  <si>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</si>
  <si>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</si>
  <si>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</si>
  <si>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</si>
  <si>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</si>
  <si>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</si>
  <si>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</si>
  <si>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</si>
  <si>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</si>
  <si>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</si>
  <si>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</si>
  <si>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</si>
  <si>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</si>
  <si>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</si>
  <si>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</si>
  <si>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</si>
  <si>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</si>
  <si>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</si>
  <si>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</si>
  <si>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</si>
  <si>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</si>
  <si>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</si>
  <si>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</si>
  <si>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</si>
  <si>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</si>
  <si>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</si>
  <si>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</si>
  <si>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</si>
  <si>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</si>
  <si>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</si>
  <si>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</si>
  <si>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</si>
  <si>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</si>
  <si>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</si>
  <si>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</si>
  <si>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</si>
  <si>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</si>
  <si>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</si>
  <si>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</si>
  <si>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</si>
  <si>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</si>
  <si>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</si>
  <si>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</si>
  <si>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</si>
  <si>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</si>
  <si>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</si>
  <si>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</si>
  <si>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</si>
  <si>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</si>
  <si>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</si>
  <si>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</si>
  <si>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</si>
  <si>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</si>
  <si>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</si>
  <si>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</si>
  <si>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</si>
  <si>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</si>
  <si>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</si>
  <si>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</si>
  <si>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</si>
  <si>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</si>
  <si>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</si>
  <si>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</si>
  <si>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</si>
  <si>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</si>
  <si>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</si>
  <si>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</si>
  <si>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</si>
  <si>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</si>
  <si>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</si>
  <si>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</si>
  <si>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</si>
  <si>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</si>
  <si>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</si>
  <si>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</si>
  <si>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</si>
  <si>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</si>
  <si>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</si>
  <si>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</si>
  <si>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</si>
  <si>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</si>
  <si>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</si>
  <si>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</si>
  <si>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</si>
  <si>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</si>
  <si>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</si>
  <si>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</si>
  <si>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</si>
  <si>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</si>
  <si>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</si>
  <si>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</si>
  <si>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</si>
  <si>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</si>
  <si>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</si>
  <si>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</si>
  <si>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</si>
  <si>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</si>
  <si>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</si>
  <si>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</si>
  <si>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</si>
  <si>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</si>
  <si>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</si>
  <si>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</si>
  <si>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</si>
  <si>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</si>
  <si>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</si>
  <si>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</si>
  <si>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</si>
  <si>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</si>
  <si>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</si>
  <si>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</si>
  <si>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</si>
  <si>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</si>
  <si>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</si>
  <si>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</si>
  <si>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</si>
  <si>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</si>
  <si>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</si>
  <si>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</si>
  <si>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</si>
  <si>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</si>
  <si>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</si>
  <si>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</si>
  <si>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</si>
  <si>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</si>
  <si>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</si>
  <si>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</si>
  <si>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</si>
  <si>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</si>
  <si>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</si>
  <si>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</si>
  <si>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</si>
  <si>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</si>
  <si>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</si>
  <si>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</si>
  <si>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</si>
  <si>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</si>
  <si>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</si>
  <si>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</si>
  <si>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</si>
  <si>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</si>
  <si>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</si>
  <si>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</si>
  <si>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</si>
  <si>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</si>
  <si>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</si>
  <si>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</si>
  <si>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</si>
  <si>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</si>
  <si>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</si>
  <si>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</si>
  <si>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</si>
  <si>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</si>
  <si>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</si>
  <si>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</si>
  <si>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</si>
  <si>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</si>
  <si>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</si>
  <si>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</si>
  <si>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</si>
  <si>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</si>
  <si>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</si>
  <si>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</si>
  <si>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</si>
  <si>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</si>
  <si>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</si>
  <si>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</si>
  <si>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</si>
  <si>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</si>
  <si>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</si>
  <si>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</si>
  <si>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</si>
  <si>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</si>
  <si>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</si>
  <si>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</si>
  <si>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</si>
  <si>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</si>
  <si>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</si>
  <si>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</si>
  <si>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</si>
  <si>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</si>
  <si>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</si>
  <si>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</si>
  <si>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</si>
  <si>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</si>
  <si>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</si>
  <si>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</si>
  <si>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</si>
  <si>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</si>
  <si>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</si>
  <si>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</si>
  <si>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</si>
  <si>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</si>
  <si>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</si>
  <si>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</si>
  <si>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</si>
  <si>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</si>
  <si>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</si>
  <si>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</si>
  <si>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</si>
  <si>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</si>
  <si>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</si>
  <si>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</si>
  <si>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</si>
  <si>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</si>
  <si>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</si>
  <si>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</si>
  <si>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</si>
  <si>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</si>
  <si>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</si>
  <si>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</si>
  <si>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</si>
  <si>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</si>
  <si>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</si>
  <si>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</si>
  <si>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</si>
  <si>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</si>
  <si>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</si>
  <si>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</si>
  <si>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</si>
  <si>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</si>
  <si>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</si>
  <si>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</si>
  <si>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</si>
  <si>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</si>
  <si>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</si>
  <si>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</si>
  <si>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</si>
  <si>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</si>
  <si>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</si>
  <si>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</si>
  <si>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</si>
  <si>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</si>
  <si>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</si>
  <si>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</si>
  <si>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</si>
  <si>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</si>
  <si>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</si>
  <si>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</si>
  <si>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</si>
  <si>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</si>
  <si>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</si>
  <si>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</si>
  <si>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</si>
  <si>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</si>
  <si>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</si>
  <si>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</si>
  <si>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</si>
  <si>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</si>
  <si>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</si>
  <si>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</si>
  <si>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</si>
  <si>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</si>
  <si>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</si>
  <si>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</si>
  <si>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</si>
  <si>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</si>
  <si>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</si>
  <si>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</si>
  <si>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</si>
  <si>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</si>
  <si>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</si>
  <si>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</si>
  <si>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</si>
  <si>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</si>
  <si>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</si>
  <si>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</si>
  <si>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</si>
  <si>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</si>
  <si>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</si>
  <si>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</si>
  <si>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</si>
  <si>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</si>
  <si>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</si>
  <si>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</si>
  <si>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</si>
  <si>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</si>
  <si>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</si>
  <si>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</si>
  <si>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</si>
  <si>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</si>
  <si>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</si>
  <si>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</si>
  <si>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</si>
  <si>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</si>
  <si>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</si>
  <si>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</si>
  <si>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</si>
  <si>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</si>
  <si>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</si>
  <si>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</si>
  <si>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</si>
  <si>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</si>
  <si>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</si>
  <si>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</si>
  <si>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</si>
  <si>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</si>
  <si>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</si>
  <si>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</si>
  <si>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</si>
  <si>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</si>
  <si>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</si>
  <si>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</si>
  <si>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</si>
  <si>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</si>
  <si>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</si>
  <si>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</si>
  <si>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</si>
  <si>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</si>
  <si>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</si>
  <si>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</si>
  <si>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</si>
  <si>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</si>
  <si>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</si>
  <si>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</si>
  <si>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</si>
  <si>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</si>
  <si>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</si>
  <si>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</si>
  <si>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</si>
  <si>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</si>
  <si>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</si>
  <si>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</si>
  <si>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</si>
  <si>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</si>
  <si>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</si>
  <si>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</si>
  <si>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</si>
  <si>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</si>
  <si>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</si>
  <si>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</si>
  <si>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</si>
  <si>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</si>
  <si>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</si>
  <si>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</si>
  <si>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</si>
  <si>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</si>
  <si>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</si>
  <si>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</si>
  <si>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</si>
  <si>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</si>
  <si>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</si>
  <si>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</si>
  <si>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</si>
  <si>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</si>
  <si>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</si>
  <si>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</si>
  <si>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</si>
  <si>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</si>
  <si>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</si>
  <si>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</si>
  <si>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</si>
  <si>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</si>
  <si>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</si>
  <si>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</si>
  <si>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</si>
  <si>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</si>
  <si>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</si>
  <si>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</si>
  <si>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</si>
  <si>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</si>
  <si>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</si>
  <si>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</si>
  <si>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</si>
  <si>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</si>
  <si>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</si>
  <si>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</si>
  <si>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</si>
  <si>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</si>
  <si>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</si>
  <si>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</si>
  <si>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</si>
  <si>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</si>
  <si>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</si>
  <si>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</si>
  <si>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</si>
  <si>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</si>
  <si>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</si>
  <si>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</si>
  <si>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</si>
  <si>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</si>
  <si>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</si>
  <si>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</si>
  <si>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</si>
  <si>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</si>
  <si>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</si>
  <si>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</si>
  <si>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</si>
  <si>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</si>
  <si>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</si>
  <si>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</si>
  <si>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</si>
  <si>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</si>
  <si>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</si>
  <si>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</si>
  <si>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</si>
  <si>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</si>
  <si>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</si>
  <si>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</si>
  <si>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</si>
  <si>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</si>
  <si>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</si>
  <si>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</si>
  <si>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</si>
  <si>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</si>
  <si>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</si>
  <si>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</si>
  <si>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</si>
  <si>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</si>
  <si>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</si>
  <si>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</si>
  <si>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</si>
  <si>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</si>
  <si>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</si>
  <si>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</si>
  <si>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</si>
  <si>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</si>
  <si>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</si>
  <si>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</si>
  <si>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</si>
  <si>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</si>
  <si>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</si>
  <si>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</si>
  <si>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</si>
  <si>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</si>
  <si>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</si>
  <si>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</si>
  <si>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</si>
  <si>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</si>
  <si>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</si>
  <si>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</si>
  <si>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</si>
  <si>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</si>
  <si>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</si>
  <si>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</si>
  <si>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</si>
  <si>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</si>
  <si>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</si>
  <si>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</si>
  <si>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</si>
  <si>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</si>
  <si>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</si>
  <si>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</si>
  <si>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</si>
  <si>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</si>
  <si>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</si>
  <si>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</si>
  <si>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</si>
  <si>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</si>
  <si>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</si>
  <si>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</si>
  <si>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</si>
  <si>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</si>
  <si>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</si>
  <si>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</si>
  <si>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</si>
  <si>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</si>
  <si>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</si>
  <si>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</si>
  <si>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</si>
  <si>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</si>
  <si>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</si>
  <si>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</si>
  <si>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</si>
  <si>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</si>
  <si>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</si>
  <si>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</si>
  <si>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</si>
  <si>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</si>
  <si>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</si>
  <si>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</si>
  <si>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</si>
  <si>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</si>
  <si>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</si>
  <si>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</si>
  <si>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</si>
  <si>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</si>
  <si>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</si>
  <si>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</si>
  <si>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</si>
  <si>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</si>
  <si>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</si>
  <si>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</si>
  <si>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</si>
  <si>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</si>
  <si>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</si>
  <si>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</si>
  <si>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</si>
  <si>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</si>
  <si>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</si>
  <si>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</si>
  <si>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</si>
  <si>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</si>
  <si>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</si>
  <si>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</si>
  <si>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</si>
  <si>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</si>
  <si>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</si>
  <si>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</si>
  <si>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</si>
  <si>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</si>
  <si>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</si>
  <si>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</si>
  <si>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</si>
  <si>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</si>
  <si>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</si>
  <si>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</si>
  <si>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</si>
  <si>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</si>
  <si>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</si>
  <si>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</si>
  <si>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</si>
  <si>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</si>
  <si>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</si>
  <si>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</si>
  <si>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</si>
  <si>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</si>
  <si>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</si>
  <si>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</si>
  <si>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</si>
  <si>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</si>
  <si>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</si>
  <si>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</si>
  <si>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</si>
  <si>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</si>
  <si>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</si>
  <si>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</si>
  <si>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</si>
  <si>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</si>
  <si>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</si>
  <si>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</si>
  <si>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</si>
  <si>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</si>
  <si>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</si>
  <si>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</si>
  <si>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</si>
  <si>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</si>
  <si>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</si>
  <si>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</si>
  <si>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</si>
  <si>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</si>
  <si>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</si>
  <si>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</si>
  <si>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</si>
  <si>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</si>
  <si>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</si>
  <si>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</si>
  <si>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</si>
  <si>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</si>
  <si>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</si>
  <si>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</si>
  <si>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</si>
  <si>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</si>
  <si>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</si>
  <si>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</si>
  <si>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</si>
  <si>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</si>
  <si>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</si>
  <si>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</si>
  <si>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</si>
  <si>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</si>
  <si>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</si>
  <si>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</si>
  <si>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</si>
  <si>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</si>
  <si>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</si>
  <si>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</si>
  <si>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</si>
  <si>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</si>
  <si>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</si>
  <si>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</si>
  <si>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</si>
  <si>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</si>
  <si>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</si>
  <si>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</si>
  <si>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</si>
  <si>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</si>
  <si>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</si>
  <si>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</si>
  <si>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</si>
  <si>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</si>
  <si>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</si>
  <si>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</si>
  <si>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</si>
  <si>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</si>
  <si>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</si>
  <si>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</si>
  <si>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</si>
  <si>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</si>
  <si>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</si>
  <si>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</si>
  <si>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</si>
  <si>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</si>
  <si>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</si>
  <si>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</si>
  <si>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</si>
  <si>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</si>
  <si>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</si>
  <si>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</si>
  <si>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</si>
  <si>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</si>
  <si>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</si>
  <si>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</si>
  <si>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</si>
  <si>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</si>
  <si>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</si>
  <si>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</si>
  <si>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</si>
  <si>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</si>
  <si>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</si>
  <si>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</si>
  <si>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</si>
  <si>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</si>
  <si>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</si>
  <si>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</si>
  <si>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</si>
  <si>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</si>
  <si>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</si>
  <si>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</si>
  <si>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</si>
  <si>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</si>
  <si>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</si>
  <si>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</si>
  <si>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</si>
  <si>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</si>
  <si>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</si>
  <si>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</si>
  <si>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</si>
  <si>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</si>
  <si>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</si>
  <si>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</si>
  <si>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</si>
  <si>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</si>
  <si>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</si>
  <si>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</si>
  <si>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</si>
  <si>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</si>
  <si>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</si>
  <si>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</si>
  <si>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</si>
  <si>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</si>
  <si>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</si>
  <si>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</si>
  <si>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</si>
  <si>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</si>
  <si>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</si>
  <si>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</si>
  <si>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</si>
  <si>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</si>
  <si>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</si>
  <si>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</si>
  <si>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</si>
  <si>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</si>
  <si>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</si>
  <si>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</si>
  <si>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</si>
  <si>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</si>
  <si>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</si>
  <si>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</si>
  <si>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</si>
  <si>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</si>
  <si>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</si>
  <si>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</si>
  <si>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</si>
  <si>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</si>
  <si>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</si>
  <si>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</si>
  <si>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</si>
  <si>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</si>
  <si>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</si>
  <si>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</si>
  <si>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</si>
  <si>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</si>
  <si>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</si>
  <si>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</si>
  <si>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</si>
  <si>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</si>
  <si>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</si>
  <si>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</si>
  <si>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</si>
  <si>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</si>
  <si>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</si>
  <si>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</si>
  <si>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</si>
  <si>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</si>
  <si>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</si>
  <si>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</si>
  <si>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</si>
  <si>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</si>
  <si>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</si>
  <si>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</si>
  <si>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</si>
  <si>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</si>
  <si>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</si>
  <si>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</si>
  <si>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</si>
  <si>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</si>
  <si>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</si>
  <si>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</si>
  <si>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</si>
  <si>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</si>
  <si>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</si>
  <si>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</si>
  <si>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</si>
  <si>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</si>
  <si>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</si>
  <si>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</si>
  <si>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</si>
  <si>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</si>
  <si>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</si>
  <si>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</si>
  <si>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</si>
  <si>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</si>
  <si>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</si>
  <si>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</si>
  <si>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</si>
  <si>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</si>
  <si>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</si>
  <si>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</si>
  <si>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</si>
  <si>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</si>
  <si>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</si>
  <si>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</si>
  <si>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</si>
  <si>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</si>
  <si>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</si>
  <si>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</si>
  <si>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</si>
  <si>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</si>
  <si>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</si>
  <si>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</si>
  <si>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</si>
  <si>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</si>
  <si>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</si>
  <si>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</si>
  <si>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</si>
  <si>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</si>
  <si>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</si>
  <si>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</si>
  <si>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</si>
  <si>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</si>
  <si>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</si>
  <si>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</si>
  <si>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</si>
  <si>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</si>
  <si>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</si>
  <si>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</si>
  <si>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</si>
  <si>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</si>
  <si>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</si>
  <si>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</si>
  <si>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</si>
  <si>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</si>
  <si>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</si>
  <si>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</si>
  <si>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</si>
  <si>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</si>
  <si>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</si>
  <si>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</si>
  <si>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</si>
  <si>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</si>
  <si>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</si>
  <si>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</si>
  <si>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</si>
  <si>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</si>
  <si>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</si>
  <si>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</si>
  <si>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</si>
  <si>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</si>
  <si>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</si>
  <si>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</si>
  <si>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</si>
  <si>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</si>
  <si>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</si>
  <si>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</si>
  <si>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</si>
  <si>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</si>
  <si>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</si>
  <si>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</si>
  <si>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</si>
  <si>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</si>
  <si>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</si>
  <si>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</si>
  <si>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</si>
  <si>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</si>
  <si>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</si>
  <si>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</si>
  <si>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</si>
  <si>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</si>
  <si>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</si>
  <si>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</si>
  <si>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</si>
  <si>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</si>
  <si>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</si>
  <si>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</si>
  <si>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</si>
  <si>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</si>
  <si>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</si>
  <si>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</si>
  <si>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</si>
  <si>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</si>
  <si>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</si>
  <si>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</si>
  <si>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</si>
  <si>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</si>
  <si>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</si>
  <si>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</si>
  <si>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</si>
  <si>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</si>
  <si>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</si>
  <si>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</si>
  <si>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</si>
  <si>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</si>
  <si>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</si>
  <si>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</si>
  <si>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</si>
  <si>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</si>
  <si>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</si>
  <si>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</si>
  <si>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</si>
  <si>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</si>
  <si>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</si>
  <si>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</si>
  <si>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</si>
  <si>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</si>
  <si>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</si>
  <si>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</si>
  <si>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</si>
  <si>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</si>
  <si>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</si>
  <si>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</si>
  <si>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</si>
  <si>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</si>
  <si>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</si>
  <si>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</si>
  <si>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</si>
  <si>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</si>
  <si>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</si>
  <si>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</si>
  <si>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</si>
  <si>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</si>
  <si>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</si>
  <si>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</si>
  <si>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</si>
  <si>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</si>
  <si>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</si>
  <si>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</si>
  <si>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</si>
  <si>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</si>
  <si>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</si>
  <si>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</si>
  <si>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</si>
  <si>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</si>
  <si>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</si>
  <si>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</si>
  <si>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</si>
  <si>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</si>
  <si>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</si>
  <si>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</si>
  <si>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</si>
  <si>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</si>
  <si>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</si>
  <si>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</si>
  <si>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</si>
  <si>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</si>
  <si>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</si>
  <si>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</si>
  <si>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</si>
  <si>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</si>
  <si>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</si>
  <si>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</si>
  <si>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</si>
  <si>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</si>
  <si>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</si>
  <si>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</si>
  <si>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</si>
  <si>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</si>
  <si>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</si>
  <si>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</si>
  <si>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</si>
  <si>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</si>
  <si>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</si>
  <si>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</si>
  <si>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</si>
  <si>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</si>
  <si>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</si>
  <si>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</si>
  <si>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</si>
  <si>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</si>
  <si>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</si>
  <si>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</si>
  <si>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</si>
  <si>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</si>
  <si>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</si>
  <si>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</si>
  <si>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</si>
  <si>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</si>
  <si>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</si>
  <si>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</si>
  <si>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</si>
  <si>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</si>
  <si>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</si>
  <si>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</si>
  <si>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</si>
  <si>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</si>
  <si>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</si>
  <si>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</si>
  <si>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</si>
  <si>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</si>
  <si>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</si>
  <si>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</si>
  <si>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</si>
  <si>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</si>
  <si>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</si>
  <si>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</si>
  <si>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</si>
  <si>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</si>
  <si>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</si>
  <si>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</si>
  <si>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</si>
  <si>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</si>
  <si>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</si>
  <si>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</si>
  <si>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</si>
  <si>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</si>
  <si>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</si>
  <si>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</si>
  <si>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</si>
  <si>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</si>
  <si>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</si>
  <si>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</si>
  <si>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</si>
  <si>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</si>
  <si>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</si>
  <si>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</si>
  <si>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</si>
  <si>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</si>
  <si>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</si>
  <si>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</si>
  <si>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</si>
  <si>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</si>
  <si>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</si>
  <si>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</si>
  <si>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</si>
  <si>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</si>
  <si>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</si>
  <si>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</si>
  <si>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</si>
  <si>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</si>
  <si>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</si>
  <si>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</si>
  <si>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</si>
  <si>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</si>
  <si>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</si>
  <si>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</si>
  <si>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</si>
  <si>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</si>
  <si>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</si>
  <si>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</si>
  <si>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</si>
  <si>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</si>
  <si>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</si>
  <si>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</si>
  <si>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</si>
  <si>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</si>
  <si>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</si>
  <si>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</si>
  <si>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</si>
  <si>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</si>
  <si>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</si>
  <si>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</si>
  <si>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</si>
  <si>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</si>
  <si>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</si>
  <si>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</si>
  <si>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</si>
  <si>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</si>
  <si>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</si>
  <si>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</si>
  <si>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</si>
  <si>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</si>
  <si>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</si>
  <si>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</si>
  <si>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</si>
  <si>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</si>
  <si>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</si>
  <si>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</si>
  <si>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</si>
  <si>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</si>
  <si>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</si>
  <si>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</si>
  <si>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</si>
  <si>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</si>
  <si>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</si>
  <si>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</si>
  <si>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</si>
  <si>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</si>
  <si>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</si>
  <si>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</si>
  <si>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</si>
  <si>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</si>
  <si>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</si>
  <si>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</si>
  <si>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</si>
  <si>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</si>
  <si>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</si>
  <si>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</si>
  <si>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</si>
  <si>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</si>
  <si>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</si>
  <si>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</si>
  <si>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</si>
  <si>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</si>
  <si>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</si>
  <si>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</si>
  <si>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</si>
  <si>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</si>
  <si>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</si>
  <si>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</si>
  <si>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</si>
  <si>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</si>
  <si>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</si>
  <si>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</si>
  <si>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</si>
  <si>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</si>
  <si>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</si>
  <si>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</si>
  <si>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</si>
  <si>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</si>
  <si>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</si>
  <si>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</si>
  <si>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</si>
  <si>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</si>
  <si>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</si>
  <si>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</si>
  <si>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</si>
  <si>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</si>
  <si>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</si>
  <si>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</si>
  <si>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</si>
  <si>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</si>
  <si>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</si>
  <si>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</si>
  <si>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</si>
  <si>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</si>
  <si>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</si>
  <si>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</si>
  <si>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</si>
  <si>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</si>
  <si>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</si>
  <si>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</si>
  <si>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</si>
  <si>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</si>
  <si>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</si>
  <si>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</si>
  <si>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</si>
  <si>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</si>
  <si>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</si>
  <si>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</si>
  <si>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</si>
  <si>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</si>
  <si>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</si>
  <si>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</si>
  <si>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</si>
  <si>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</si>
  <si>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</si>
  <si>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</si>
  <si>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</si>
  <si>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</si>
  <si>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</si>
  <si>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</si>
  <si>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</si>
  <si>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</si>
  <si>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</si>
  <si>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</si>
  <si>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</si>
  <si>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</si>
  <si>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</si>
  <si>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</si>
  <si>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</si>
  <si>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</si>
  <si>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</si>
  <si>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</si>
  <si>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</si>
  <si>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</si>
  <si>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</si>
  <si>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</si>
  <si>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</si>
  <si>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</si>
  <si>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</si>
  <si>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</si>
  <si>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</si>
  <si>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</si>
  <si>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</si>
  <si>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</si>
  <si>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</si>
  <si>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</si>
  <si>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</si>
  <si>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</si>
  <si>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</si>
  <si>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</si>
  <si>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</si>
  <si>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</si>
  <si>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</si>
  <si>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</si>
  <si>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</si>
  <si>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</si>
  <si>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</si>
  <si>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</si>
  <si>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</si>
  <si>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</si>
  <si>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</si>
  <si>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</si>
  <si>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</si>
  <si>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</si>
  <si>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</si>
  <si>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</si>
  <si>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</si>
  <si>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</si>
  <si>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</si>
  <si>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</si>
  <si>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</si>
  <si>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</si>
  <si>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</si>
  <si>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</si>
  <si>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</si>
  <si>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</si>
  <si>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</si>
  <si>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</si>
  <si>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</si>
  <si>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</si>
  <si>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</si>
  <si>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</si>
  <si>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</si>
  <si>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</si>
  <si>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</si>
  <si>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</si>
  <si>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</si>
  <si>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</si>
  <si>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</si>
  <si>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</si>
  <si>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</si>
  <si>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</si>
  <si>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</si>
  <si>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</si>
  <si>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</si>
  <si>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</si>
  <si>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</si>
  <si>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</si>
  <si>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</si>
  <si>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</si>
  <si>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</si>
  <si>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</si>
  <si>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</si>
  <si>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</si>
  <si>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</si>
  <si>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</si>
  <si>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</si>
  <si>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</si>
  <si>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</si>
  <si>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</si>
  <si>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</si>
  <si>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</si>
  <si>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</si>
  <si>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</si>
  <si>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</si>
  <si>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</si>
  <si>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</si>
  <si>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</si>
  <si>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</si>
  <si>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</si>
  <si>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</si>
  <si>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</si>
  <si>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</si>
  <si>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</si>
  <si>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</si>
  <si>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</si>
  <si>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</si>
  <si>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</si>
  <si>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</si>
  <si>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</si>
  <si>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</si>
  <si>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</si>
  <si>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</si>
  <si>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</si>
  <si>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</si>
  <si>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</si>
  <si>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</si>
  <si>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</si>
  <si>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</si>
  <si>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</si>
  <si>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</si>
  <si>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</si>
  <si>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</si>
  <si>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</si>
  <si>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</si>
  <si>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</si>
  <si>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</si>
  <si>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</si>
  <si>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</si>
  <si>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</si>
  <si>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</si>
  <si>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</si>
  <si>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</si>
  <si>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</si>
  <si>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</si>
  <si>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</si>
  <si>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</si>
  <si>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</si>
  <si>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</si>
  <si>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</si>
  <si>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</si>
  <si>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</si>
  <si>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</si>
  <si>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</si>
  <si>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</si>
  <si>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</si>
  <si>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</si>
  <si>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</si>
  <si>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</si>
  <si>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</si>
  <si>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</si>
  <si>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</si>
  <si>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</si>
  <si>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</si>
  <si>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</si>
  <si>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</si>
  <si>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</si>
  <si>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</si>
  <si>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</si>
  <si>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</si>
  <si>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</si>
  <si>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</si>
  <si>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</si>
  <si>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</si>
  <si>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</si>
  <si>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</si>
  <si>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</si>
  <si>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</si>
  <si>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</si>
  <si>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</si>
  <si>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</si>
  <si>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</si>
  <si>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</si>
  <si>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</si>
  <si>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</si>
  <si>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</si>
  <si>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</si>
  <si>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</si>
  <si>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</si>
  <si>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</si>
  <si>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</si>
  <si>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</si>
  <si>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</si>
  <si>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</si>
  <si>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</si>
  <si>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</si>
  <si>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</si>
  <si>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</si>
  <si>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</si>
  <si>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</si>
  <si>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</si>
  <si>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</si>
  <si>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</si>
  <si>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</si>
  <si>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</si>
  <si>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</si>
  <si>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</si>
  <si>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</si>
  <si>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</si>
  <si>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</si>
  <si>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</si>
  <si>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</si>
  <si>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</si>
  <si>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</si>
  <si>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</si>
  <si>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</si>
  <si>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</si>
  <si>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</si>
  <si>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</si>
  <si>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</si>
  <si>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</si>
  <si>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</si>
  <si>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</si>
  <si>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</si>
  <si>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</si>
  <si>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</si>
  <si>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</si>
  <si>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</si>
  <si>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</si>
  <si>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</si>
  <si>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</si>
  <si>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</si>
  <si>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</si>
  <si>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</si>
  <si>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</si>
  <si>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</si>
  <si>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</si>
  <si>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</si>
  <si>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</si>
  <si>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</si>
  <si>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</si>
  <si>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</si>
  <si>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</si>
  <si>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</si>
  <si>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</si>
  <si>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</si>
  <si>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</si>
  <si>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</si>
  <si>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</si>
  <si>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</si>
  <si>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</si>
  <si>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</si>
  <si>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</si>
  <si>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</si>
  <si>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</si>
  <si>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</si>
  <si>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</si>
  <si>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</si>
  <si>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</si>
  <si>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</si>
  <si>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</si>
  <si>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</si>
  <si>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</si>
  <si>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</si>
  <si>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</si>
  <si>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</si>
  <si>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</si>
  <si>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</si>
  <si>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</si>
  <si>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</si>
  <si>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</si>
  <si>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</si>
  <si>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</si>
  <si>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</si>
  <si>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</si>
  <si>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</si>
  <si>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</si>
  <si>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</si>
  <si>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</si>
  <si>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</si>
  <si>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</si>
  <si>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</si>
  <si>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</si>
  <si>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</si>
  <si>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</si>
  <si>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</si>
  <si>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</si>
  <si>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</si>
  <si>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</si>
  <si>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</si>
  <si>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</si>
  <si>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</si>
  <si>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</si>
  <si>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</si>
  <si>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</si>
  <si>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</si>
  <si>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</si>
  <si>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</si>
  <si>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</si>
  <si>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</si>
  <si>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</si>
  <si>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</si>
  <si>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</si>
  <si>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</si>
  <si>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</si>
  <si>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</si>
  <si>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</si>
  <si>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</si>
  <si>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</si>
  <si>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</si>
  <si>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</si>
  <si>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</si>
  <si>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</si>
  <si>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</si>
  <si>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</si>
  <si>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</si>
  <si>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</si>
  <si>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</si>
  <si>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</si>
  <si>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</si>
  <si>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</si>
  <si>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</si>
  <si>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</si>
  <si>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</si>
  <si>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</si>
  <si>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</si>
  <si>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</si>
  <si>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</si>
  <si>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</si>
  <si>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</si>
  <si>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</si>
  <si>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</si>
  <si>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</si>
  <si>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</si>
  <si>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</si>
  <si>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</si>
  <si>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</si>
  <si>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</si>
  <si>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</si>
  <si>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</si>
  <si>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</si>
  <si>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</si>
  <si>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</si>
  <si>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</si>
  <si>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</si>
  <si>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</si>
  <si>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</si>
  <si>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</si>
  <si>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</si>
  <si>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</si>
  <si>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</si>
  <si>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</si>
  <si>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</si>
  <si>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</si>
  <si>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</si>
  <si>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</si>
  <si>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</si>
  <si>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</si>
  <si>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</si>
  <si>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</si>
  <si>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</si>
  <si>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</si>
  <si>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</si>
  <si>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</si>
  <si>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</si>
  <si>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</si>
  <si>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</si>
  <si>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</si>
  <si>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</si>
  <si>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</si>
  <si>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</si>
  <si>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</si>
  <si>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</si>
  <si>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</si>
  <si>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</si>
  <si>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</si>
  <si>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</si>
  <si>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</si>
  <si>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</si>
  <si>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</si>
  <si>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</si>
  <si>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</si>
  <si>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</si>
  <si>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</si>
  <si>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</si>
  <si>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</si>
  <si>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</si>
  <si>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</si>
  <si>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</si>
  <si>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</si>
  <si>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</si>
  <si>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</si>
  <si>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</si>
  <si>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</si>
  <si>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</si>
  <si>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</si>
  <si>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</si>
  <si>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</si>
  <si>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</si>
  <si>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</si>
  <si>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</si>
  <si>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</si>
  <si>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</si>
  <si>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</si>
  <si>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</si>
  <si>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</si>
  <si>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</si>
  <si>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</si>
  <si>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</si>
  <si>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</si>
  <si>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</si>
  <si>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</si>
  <si>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</si>
  <si>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</si>
  <si>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</si>
  <si>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</si>
  <si>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</si>
  <si>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</si>
  <si>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</si>
  <si>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</si>
  <si>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</si>
  <si>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</si>
  <si>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</si>
  <si>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</si>
  <si>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</si>
  <si>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</si>
  <si>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</si>
  <si>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</si>
  <si>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</si>
  <si>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</si>
  <si>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</si>
  <si>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</si>
  <si>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</si>
  <si>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</si>
  <si>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</si>
  <si>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</si>
  <si>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</si>
  <si>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</si>
  <si>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</si>
  <si>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</si>
  <si>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</si>
  <si>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</si>
  <si>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</si>
  <si>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</si>
  <si>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</si>
  <si>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</si>
  <si>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</si>
  <si>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</si>
  <si>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</si>
  <si>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</si>
  <si>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</si>
  <si>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</si>
  <si>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</si>
  <si>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</si>
  <si>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</si>
  <si>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</si>
  <si>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</si>
  <si>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</si>
  <si>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</si>
  <si>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</si>
  <si>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</si>
  <si>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</si>
  <si>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</si>
  <si>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</si>
  <si>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</si>
  <si>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</si>
  <si>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</si>
  <si>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</si>
  <si>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</si>
  <si>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</si>
  <si>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</si>
  <si>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</si>
  <si>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</si>
  <si>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</si>
  <si>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</si>
  <si>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</si>
  <si>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</si>
  <si>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</si>
  <si>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</si>
  <si>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</si>
  <si>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</si>
  <si>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</si>
  <si>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</si>
  <si>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</si>
  <si>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</si>
  <si>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</si>
  <si>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</si>
  <si>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</si>
  <si>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</si>
  <si>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</si>
  <si>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</si>
  <si>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</si>
  <si>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</si>
  <si>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</si>
  <si>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</si>
  <si>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</si>
  <si>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</si>
  <si>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</si>
  <si>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</si>
  <si>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</si>
  <si>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</si>
  <si>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</si>
  <si>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</si>
  <si>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</si>
  <si>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</si>
  <si>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</si>
  <si>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</si>
  <si>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</si>
  <si>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</si>
  <si>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</si>
  <si>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</si>
  <si>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</si>
  <si>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</si>
  <si>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</si>
  <si>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</si>
  <si>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</si>
  <si>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</si>
  <si>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</si>
  <si>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</si>
  <si>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</si>
  <si>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</si>
  <si>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</si>
  <si>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</si>
  <si>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</si>
  <si>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</si>
  <si>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</si>
  <si>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</si>
  <si>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</si>
  <si>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</si>
  <si>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</si>
  <si>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</si>
  <si>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</si>
  <si>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</si>
  <si>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</si>
  <si>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</si>
  <si>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</si>
  <si>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</si>
  <si>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</si>
  <si>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</si>
  <si>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</si>
  <si>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</si>
  <si>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</si>
  <si>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</si>
  <si>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</si>
  <si>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</si>
  <si>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</si>
  <si>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</si>
  <si>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</si>
  <si>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</si>
  <si>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</si>
  <si>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</si>
  <si>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</si>
  <si>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</si>
  <si>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</si>
  <si>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</si>
  <si>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</si>
  <si>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</si>
  <si>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</si>
  <si>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</si>
  <si>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</si>
  <si>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</si>
  <si>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</si>
  <si>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</si>
  <si>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</si>
  <si>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</si>
  <si>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</si>
  <si>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</si>
  <si>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</si>
  <si>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</si>
  <si>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</si>
  <si>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</si>
  <si>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</si>
  <si>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</si>
  <si>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</si>
  <si>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</si>
  <si>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</si>
  <si>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</si>
  <si>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</si>
  <si>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</si>
  <si>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</si>
  <si>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</si>
  <si>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</si>
  <si>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</si>
  <si>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</si>
  <si>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</si>
  <si>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</si>
  <si>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</si>
  <si>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</si>
  <si>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</si>
  <si>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</si>
  <si>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</si>
  <si>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</si>
  <si>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</si>
  <si>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</si>
  <si>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</si>
  <si>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</si>
  <si>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</si>
  <si>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</si>
  <si>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</si>
  <si>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</si>
  <si>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</si>
  <si>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</si>
  <si>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</si>
  <si>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</si>
  <si>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</si>
  <si>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</si>
  <si>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</si>
  <si>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</si>
  <si>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</si>
  <si>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</si>
  <si>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</si>
  <si>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</si>
  <si>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</si>
  <si>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</si>
  <si>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</si>
  <si>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</si>
  <si>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</si>
  <si>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</si>
  <si>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</si>
  <si>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</si>
  <si>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</si>
  <si>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</si>
  <si>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</si>
  <si>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</si>
  <si>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</si>
  <si>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</si>
  <si>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</si>
  <si>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</si>
  <si>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</si>
  <si>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</si>
  <si>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</si>
  <si>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</si>
  <si>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</si>
  <si>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</si>
  <si>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</si>
  <si>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</si>
  <si>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</si>
  <si>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</si>
  <si>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</si>
  <si>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</si>
  <si>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</si>
  <si>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</si>
  <si>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</si>
  <si>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</si>
  <si>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</si>
  <si>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</si>
  <si>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</si>
  <si>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</si>
  <si>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</si>
  <si>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</si>
  <si>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</si>
  <si>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</si>
  <si>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</si>
  <si>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</si>
  <si>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</si>
  <si>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</si>
  <si>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</si>
  <si>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</si>
  <si>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</si>
  <si>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</si>
  <si>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</si>
  <si>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</si>
  <si>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</si>
  <si>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</si>
  <si>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</si>
  <si>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</si>
  <si>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</si>
  <si>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</si>
  <si>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</si>
  <si>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</si>
  <si>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</si>
  <si>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</si>
  <si>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</si>
  <si>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</si>
  <si>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</si>
  <si>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</si>
  <si>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</si>
  <si>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</si>
  <si>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</si>
  <si>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</si>
  <si>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</si>
  <si>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</si>
  <si>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</si>
  <si>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</si>
  <si>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</si>
  <si>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</si>
  <si>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</si>
  <si>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</si>
  <si>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</si>
  <si>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</si>
  <si>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</si>
  <si>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</si>
  <si>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</si>
  <si>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</si>
  <si>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</si>
  <si>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</si>
  <si>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</si>
  <si>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</si>
  <si>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</si>
  <si>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</si>
  <si>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</si>
  <si>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</si>
  <si>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</si>
  <si>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</si>
  <si>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</si>
  <si>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</si>
  <si>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</si>
  <si>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</si>
  <si>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</si>
  <si>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</si>
  <si>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</si>
  <si>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</si>
  <si>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</si>
  <si>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</si>
  <si>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</si>
  <si>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</si>
  <si>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</si>
  <si>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</si>
  <si>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</si>
  <si>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</si>
  <si>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</si>
  <si>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</si>
  <si>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</si>
  <si>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</si>
  <si>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</si>
  <si>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</si>
  <si>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</si>
  <si>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</si>
  <si>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</si>
  <si>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</si>
  <si>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</si>
  <si>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</si>
  <si>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</si>
  <si>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</si>
  <si>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</si>
  <si>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</si>
  <si>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</si>
  <si>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</si>
  <si>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</si>
  <si>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</si>
  <si>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</si>
  <si>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</si>
  <si>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</si>
  <si>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</si>
  <si>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</si>
  <si>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</si>
  <si>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</si>
  <si>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</si>
  <si>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</si>
  <si>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</si>
  <si>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</si>
  <si>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</si>
  <si>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</si>
  <si>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</si>
  <si>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</si>
  <si>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</si>
  <si>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</si>
  <si>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</si>
  <si>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</si>
  <si>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</si>
  <si>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</si>
  <si>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</si>
  <si>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</si>
  <si>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</si>
  <si>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</si>
  <si>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</si>
  <si>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</si>
  <si>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</si>
  <si>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</si>
  <si>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</si>
  <si>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</si>
  <si>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</si>
  <si>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</si>
  <si>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</si>
  <si>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</si>
  <si>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</si>
  <si>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</si>
  <si>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</si>
  <si>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</si>
  <si>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</si>
  <si>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</si>
  <si>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</si>
  <si>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</si>
  <si>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</si>
  <si>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</si>
  <si>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</si>
  <si>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</si>
  <si>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</si>
  <si>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</si>
  <si>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</si>
  <si>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</si>
  <si>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</si>
  <si>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</si>
  <si>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</si>
  <si>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</si>
  <si>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</si>
  <si>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</si>
  <si>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</si>
  <si>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</si>
  <si>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</si>
  <si>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</si>
  <si>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</si>
  <si>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</si>
  <si>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</si>
  <si>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</si>
  <si>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</si>
  <si>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</si>
  <si>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</si>
  <si>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</si>
  <si>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</si>
  <si>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</si>
  <si>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</si>
  <si>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</si>
  <si>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</si>
  <si>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</si>
  <si>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</si>
  <si>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</si>
  <si>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</si>
  <si>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</si>
  <si>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</si>
  <si>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</si>
  <si>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</si>
  <si>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</si>
  <si>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</si>
  <si>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</si>
  <si>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</si>
  <si>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</si>
  <si>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</si>
  <si>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</si>
  <si>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</si>
  <si>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</si>
  <si>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</si>
  <si>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</si>
  <si>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</si>
  <si>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</si>
  <si>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</si>
  <si>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</si>
  <si>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</si>
  <si>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</si>
  <si>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</si>
  <si>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</si>
  <si>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</si>
  <si>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</si>
  <si>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</si>
  <si>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</si>
  <si>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</si>
  <si>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</si>
  <si>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</si>
  <si>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</si>
  <si>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</si>
  <si>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</si>
  <si>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</si>
  <si>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</si>
  <si>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</si>
  <si>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</si>
  <si>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</si>
  <si>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</si>
  <si>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</si>
  <si>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</si>
  <si>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</si>
  <si>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</si>
  <si>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</si>
  <si>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</si>
  <si>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</si>
  <si>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</si>
  <si>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</si>
  <si>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</si>
  <si>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</si>
  <si>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</si>
  <si>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</si>
  <si>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</si>
  <si>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</si>
  <si>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</si>
  <si>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</si>
  <si>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</si>
  <si>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</si>
  <si>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</si>
  <si>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</si>
  <si>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</si>
  <si>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</si>
  <si>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</si>
  <si>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</si>
  <si>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</si>
  <si>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</si>
  <si>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</si>
  <si>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</si>
  <si>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</si>
  <si>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</si>
  <si>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</si>
  <si>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</si>
  <si>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</si>
  <si>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</si>
  <si>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</si>
  <si>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</si>
  <si>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</si>
  <si>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</si>
  <si>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</si>
  <si>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</si>
  <si>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</si>
  <si>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</si>
  <si>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</si>
  <si>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</si>
  <si>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</si>
  <si>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</si>
  <si>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</si>
  <si>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</si>
  <si>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</si>
  <si>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</si>
  <si>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</si>
  <si>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</si>
  <si>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</si>
  <si>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</si>
  <si>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</si>
  <si>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</si>
  <si>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</si>
  <si>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</si>
  <si>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</si>
  <si>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</si>
  <si>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</si>
  <si>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</si>
  <si>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</si>
  <si>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</si>
  <si>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</si>
  <si>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</si>
  <si>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</si>
  <si>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</si>
  <si>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</si>
  <si>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</si>
  <si>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</si>
  <si>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</si>
  <si>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</si>
  <si>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</si>
  <si>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</si>
  <si>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</si>
  <si>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</si>
  <si>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</si>
  <si>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</si>
  <si>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</si>
  <si>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</si>
  <si>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</si>
  <si>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</si>
  <si>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</si>
  <si>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</si>
  <si>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</si>
  <si>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</si>
  <si>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</si>
  <si>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</si>
  <si>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</si>
  <si>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</si>
  <si>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</si>
  <si>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</si>
  <si>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</si>
  <si>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</si>
  <si>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</si>
  <si>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</si>
  <si>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</si>
  <si>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</si>
  <si>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</si>
  <si>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</si>
  <si>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</si>
  <si>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</si>
  <si>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</si>
  <si>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</si>
  <si>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</si>
  <si>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</si>
  <si>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</si>
  <si>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</si>
  <si>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</si>
  <si>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</si>
  <si>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</si>
  <si>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</si>
  <si>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</si>
  <si>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</si>
  <si>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</si>
  <si>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</si>
  <si>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</si>
  <si>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</si>
  <si>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</si>
  <si>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</si>
  <si>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</si>
  <si>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</si>
  <si>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</si>
  <si>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</si>
  <si>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</si>
  <si>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</si>
  <si>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</si>
  <si>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</si>
  <si>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</si>
  <si>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</si>
  <si>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</si>
  <si>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</si>
  <si>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</si>
  <si>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</si>
  <si>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</si>
  <si>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</si>
  <si>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</si>
  <si>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</si>
  <si>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</si>
  <si>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</si>
  <si>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</si>
  <si>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</si>
  <si>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</si>
  <si>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</si>
  <si>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</si>
  <si>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</si>
  <si>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</si>
  <si>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</si>
  <si>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</si>
  <si>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</si>
  <si>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</si>
  <si>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</si>
  <si>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</si>
  <si>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</si>
  <si>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</si>
  <si>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</si>
  <si>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</si>
  <si>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</si>
  <si>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</si>
  <si>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</si>
  <si>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</si>
  <si>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</si>
  <si>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</si>
  <si>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</si>
  <si>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</si>
  <si>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</si>
  <si>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</si>
  <si>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</si>
  <si>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</si>
  <si>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</si>
  <si>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</si>
  <si>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</si>
  <si>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</si>
  <si>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</si>
  <si>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</si>
  <si>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</si>
  <si>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</si>
  <si>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</si>
  <si>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</si>
  <si>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</si>
  <si>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</si>
  <si>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</si>
  <si>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</si>
  <si>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</si>
  <si>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</si>
  <si>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</si>
  <si>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</si>
  <si>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</si>
  <si>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</si>
  <si>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</si>
  <si>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</si>
  <si>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</si>
  <si>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</si>
  <si>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</si>
  <si>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</si>
  <si>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</si>
  <si>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</si>
  <si>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</si>
  <si>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</si>
  <si>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</si>
  <si>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</si>
  <si>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</si>
  <si>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</si>
  <si>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</si>
  <si>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</si>
  <si>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</si>
  <si>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</si>
  <si>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</si>
  <si>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</si>
  <si>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</si>
  <si>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</si>
  <si>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</si>
  <si>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</si>
  <si>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</si>
  <si>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</si>
  <si>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</si>
  <si>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</si>
  <si>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</si>
  <si>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</si>
  <si>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</si>
  <si>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</si>
  <si>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</si>
  <si>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</si>
  <si>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</si>
  <si>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</si>
  <si>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</si>
  <si>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</si>
  <si>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</si>
  <si>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</si>
  <si>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</si>
  <si>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</si>
  <si>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</si>
  <si>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</si>
  <si>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</si>
  <si>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</si>
  <si>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</si>
  <si>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</si>
  <si>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</si>
  <si>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</si>
  <si>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</si>
  <si>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</si>
  <si>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</si>
  <si>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</si>
  <si>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</si>
  <si>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</si>
  <si>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</si>
  <si>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</si>
  <si>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</si>
  <si>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</si>
  <si>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</si>
  <si>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</si>
  <si>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</si>
  <si>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</si>
  <si>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</si>
  <si>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</si>
  <si>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</si>
  <si>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</si>
  <si>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</si>
  <si>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</si>
  <si>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</si>
  <si>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</si>
  <si>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</si>
  <si>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</si>
  <si>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</si>
  <si>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</si>
  <si>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</si>
  <si>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</si>
  <si>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</si>
  <si>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</si>
  <si>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</si>
  <si>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</si>
  <si>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</si>
  <si>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</si>
  <si>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</si>
  <si>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</si>
  <si>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</si>
  <si>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</si>
  <si>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</si>
  <si>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</si>
  <si>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</si>
  <si>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</si>
  <si>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</si>
  <si>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</si>
  <si>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</si>
  <si>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</si>
  <si>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</si>
  <si>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</si>
  <si>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</si>
  <si>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</si>
  <si>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</si>
  <si>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</si>
  <si>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</si>
  <si>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</si>
  <si>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</si>
  <si>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</si>
  <si>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</si>
  <si>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</si>
  <si>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</si>
  <si>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</si>
  <si>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</si>
  <si>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</si>
  <si>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</si>
  <si>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</si>
  <si>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</si>
  <si>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</si>
  <si>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</si>
  <si>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</si>
  <si>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</si>
  <si>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</si>
  <si>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</si>
  <si>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</si>
  <si>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</si>
  <si>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</si>
  <si>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</si>
  <si>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</si>
  <si>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</si>
  <si>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</si>
  <si>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</si>
  <si>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</si>
  <si>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</si>
  <si>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</si>
  <si>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</si>
  <si>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</si>
  <si>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</si>
  <si>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</si>
  <si>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</si>
  <si>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</si>
  <si>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</si>
  <si>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</si>
  <si>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</si>
  <si>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</si>
  <si>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</si>
  <si>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</si>
  <si>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</si>
  <si>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</si>
  <si>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</si>
  <si>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</si>
  <si>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</si>
  <si>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</si>
  <si>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</si>
  <si>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</si>
  <si>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</si>
  <si>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</si>
  <si>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</si>
  <si>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</si>
  <si>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</si>
  <si>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</si>
  <si>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</si>
  <si>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</si>
  <si>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</si>
  <si>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</si>
  <si>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</si>
  <si>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</si>
  <si>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</si>
  <si>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</si>
  <si>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</si>
  <si>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</si>
  <si>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</si>
  <si>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</si>
  <si>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</si>
  <si>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</si>
  <si>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</si>
  <si>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</si>
  <si>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</si>
  <si>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</si>
  <si>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</si>
  <si>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</si>
  <si>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</si>
  <si>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</si>
  <si>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</si>
  <si>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</si>
  <si>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</si>
  <si>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</si>
  <si>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</si>
  <si>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</si>
  <si>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</si>
  <si>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</si>
  <si>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</si>
  <si>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</si>
  <si>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</si>
  <si>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</si>
  <si>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</si>
  <si>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</si>
  <si>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</si>
  <si>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</si>
  <si>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</si>
  <si>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</si>
  <si>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</si>
  <si>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</si>
  <si>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</si>
  <si>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</si>
  <si>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</si>
  <si>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</si>
  <si>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</si>
  <si>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</si>
  <si>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</si>
  <si>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</si>
  <si>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</si>
  <si>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</si>
  <si>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</si>
  <si>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</si>
  <si>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</si>
  <si>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</si>
  <si>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</si>
  <si>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</si>
  <si>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</si>
  <si>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</si>
  <si>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</si>
  <si>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</si>
  <si>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</si>
  <si>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</si>
  <si>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</si>
  <si>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</si>
  <si>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</si>
  <si>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</si>
  <si>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</si>
  <si>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</si>
  <si>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</si>
  <si>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</si>
  <si>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</si>
  <si>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</si>
  <si>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</si>
  <si>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</si>
  <si>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</si>
  <si>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</si>
  <si>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</si>
  <si>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</si>
  <si>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</si>
  <si>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</si>
  <si>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</si>
  <si>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</si>
  <si>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</si>
  <si>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</si>
  <si>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</si>
  <si>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</si>
  <si>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</si>
  <si>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</si>
  <si>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</si>
  <si>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</si>
  <si>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</si>
  <si>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</si>
  <si>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</si>
  <si>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</si>
  <si>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</si>
  <si>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</si>
  <si>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</si>
  <si>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</si>
  <si>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</si>
  <si>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</si>
  <si>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</si>
  <si>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</si>
  <si>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</si>
  <si>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</si>
  <si>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</si>
  <si>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</si>
  <si>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</si>
  <si>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</si>
  <si>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</si>
  <si>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</si>
  <si>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</si>
  <si>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</si>
  <si>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</si>
  <si>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</si>
  <si>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</si>
  <si>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</si>
  <si>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</si>
  <si>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</si>
  <si>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</si>
  <si>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</si>
  <si>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</si>
  <si>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</si>
  <si>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</si>
  <si>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</si>
  <si>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</si>
  <si>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</si>
  <si>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</si>
  <si>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</si>
  <si>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</si>
  <si>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</si>
  <si>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</si>
  <si>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</si>
  <si>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</si>
  <si>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</si>
  <si>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</si>
  <si>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</si>
  <si>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</si>
  <si>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</si>
  <si>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</si>
  <si>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</si>
  <si>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</si>
  <si>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</si>
  <si>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</si>
  <si>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</si>
  <si>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</si>
  <si>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</si>
  <si>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</si>
  <si>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</si>
  <si>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</si>
  <si>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</si>
  <si>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</si>
  <si>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</si>
  <si>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</si>
  <si>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</si>
  <si>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</si>
  <si>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</si>
  <si>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</si>
  <si>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</si>
  <si>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</si>
  <si>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</si>
  <si>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</si>
  <si>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</si>
  <si>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</si>
  <si>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</si>
  <si>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</si>
  <si>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</si>
  <si>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</si>
  <si>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</si>
  <si>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</si>
  <si>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</si>
  <si>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</si>
  <si>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</si>
  <si>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</si>
  <si>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</si>
  <si>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</si>
  <si>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</si>
  <si>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</si>
  <si>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</si>
  <si>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</si>
  <si>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</si>
  <si>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</si>
  <si>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</si>
  <si>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</si>
  <si>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</si>
  <si>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</si>
  <si>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</si>
  <si>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</si>
  <si>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</si>
  <si>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</si>
  <si>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</si>
  <si>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</si>
  <si>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</si>
  <si>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</si>
  <si>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</si>
  <si>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</si>
  <si>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</si>
  <si>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</si>
  <si>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</si>
  <si>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</si>
  <si>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</si>
  <si>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</si>
  <si>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</si>
  <si>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</si>
  <si>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</si>
  <si>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</si>
  <si>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</si>
  <si>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</si>
  <si>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</si>
  <si>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</si>
  <si>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</si>
  <si>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</si>
  <si>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</si>
  <si>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</si>
  <si>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</si>
  <si>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</si>
  <si>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</si>
  <si>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</si>
  <si>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</si>
  <si>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</si>
  <si>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</si>
  <si>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</si>
  <si>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</si>
  <si>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</si>
  <si>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</si>
  <si>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</si>
  <si>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</si>
  <si>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</si>
  <si>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</si>
  <si>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</si>
  <si>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</si>
  <si>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</si>
  <si>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</si>
  <si>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</si>
  <si>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</si>
  <si>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</si>
  <si>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</si>
  <si>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</si>
  <si>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</si>
  <si>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</si>
  <si>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</si>
  <si>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</si>
  <si>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</si>
  <si>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</si>
  <si>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</si>
  <si>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</si>
  <si>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</si>
  <si>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</si>
  <si>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</si>
  <si>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</si>
  <si>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</si>
  <si>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</si>
  <si>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</si>
  <si>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</si>
  <si>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</si>
  <si>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</si>
  <si>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</si>
  <si>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</si>
  <si>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</si>
  <si>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</si>
  <si>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</si>
  <si>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</si>
  <si>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</si>
  <si>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</si>
  <si>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</si>
  <si>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</si>
  <si>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</si>
  <si>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</si>
  <si>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</si>
  <si>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</si>
  <si>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</si>
  <si>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</si>
  <si>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</si>
  <si>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</si>
  <si>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</si>
  <si>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</si>
  <si>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</si>
  <si>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</si>
  <si>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</si>
  <si>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</si>
  <si>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</si>
  <si>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</si>
  <si>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</si>
  <si>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</si>
  <si>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</si>
  <si>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</si>
  <si>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</si>
  <si>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</si>
  <si>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</si>
  <si>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</si>
  <si>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</si>
  <si>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</si>
  <si>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</si>
  <si>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</si>
  <si>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</si>
  <si>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</si>
  <si>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</si>
  <si>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</si>
  <si>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</si>
  <si>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</si>
  <si>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</si>
  <si>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</si>
  <si>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</si>
  <si>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</si>
  <si>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</si>
  <si>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</si>
  <si>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</si>
  <si>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</si>
  <si>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</si>
  <si>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</si>
  <si>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</si>
  <si>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</si>
  <si>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</si>
  <si>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</si>
  <si>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</si>
  <si>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</si>
  <si>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</si>
  <si>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</si>
  <si>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</si>
  <si>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</si>
  <si>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</si>
  <si>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</si>
  <si>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</si>
  <si>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</si>
  <si>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</si>
  <si>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</si>
  <si>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</si>
  <si>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</si>
  <si>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</si>
  <si>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</si>
  <si>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</si>
  <si>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</si>
  <si>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</si>
  <si>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</si>
  <si>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</si>
  <si>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</si>
  <si>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</si>
  <si>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</si>
  <si>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</si>
  <si>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</si>
  <si>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</si>
  <si>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</si>
  <si>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</si>
  <si>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</si>
  <si>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</si>
  <si>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</si>
  <si>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</si>
  <si>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</si>
  <si>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</si>
  <si>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</si>
  <si>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</si>
  <si>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</si>
  <si>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</si>
  <si>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</si>
  <si>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</si>
  <si>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</si>
  <si>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</si>
  <si>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</si>
  <si>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</si>
  <si>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</si>
  <si>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</si>
  <si>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</si>
  <si>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</si>
  <si>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</si>
  <si>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</si>
  <si>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</si>
  <si>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</si>
  <si>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</si>
  <si>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</si>
  <si>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</si>
  <si>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</si>
  <si>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</si>
  <si>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</si>
  <si>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</si>
  <si>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</si>
  <si>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</si>
  <si>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</si>
  <si>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</si>
  <si>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</si>
  <si>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</si>
  <si>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</si>
  <si>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</si>
  <si>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</si>
  <si>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</si>
  <si>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</si>
  <si>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</si>
  <si>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</si>
  <si>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</si>
  <si>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</si>
  <si>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</si>
  <si>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</si>
  <si>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</si>
  <si>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</si>
  <si>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</si>
  <si>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</si>
  <si>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</si>
  <si>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</si>
  <si>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</si>
  <si>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</si>
  <si>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</si>
  <si>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</si>
  <si>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</si>
  <si>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</si>
  <si>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</si>
  <si>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</si>
  <si>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</si>
  <si>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</si>
  <si>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</si>
  <si>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</si>
  <si>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</si>
  <si>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</si>
  <si>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</si>
  <si>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</si>
  <si>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</si>
  <si>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</si>
  <si>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</si>
  <si>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</si>
  <si>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</si>
  <si>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</si>
  <si>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</si>
  <si>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</si>
  <si>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</si>
  <si>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</si>
  <si>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</si>
  <si>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</si>
  <si>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</si>
  <si>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</si>
  <si>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</si>
  <si>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</si>
  <si>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</si>
  <si>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</si>
  <si>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</si>
  <si>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</si>
  <si>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</si>
  <si>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</si>
  <si>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</si>
  <si>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</si>
  <si>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</si>
  <si>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</si>
  <si>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</si>
  <si>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</si>
  <si>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</si>
  <si>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</si>
  <si>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</si>
  <si>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</si>
  <si>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</si>
  <si>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</si>
  <si>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</si>
  <si>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</si>
  <si>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</si>
  <si>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</si>
  <si>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</si>
  <si>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</si>
  <si>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</si>
  <si>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</si>
  <si>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</si>
  <si>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</si>
  <si>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</si>
  <si>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</si>
  <si>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</si>
  <si>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</si>
  <si>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</si>
  <si>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</si>
  <si>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</si>
  <si>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</si>
  <si>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</si>
  <si>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</si>
  <si>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</si>
  <si>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</si>
  <si>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</si>
  <si>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</si>
  <si>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</si>
  <si>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</si>
  <si>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</si>
  <si>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</si>
  <si>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</si>
  <si>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</si>
  <si>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</si>
  <si>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</si>
  <si>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</si>
  <si>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</si>
  <si>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</si>
  <si>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</si>
  <si>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</si>
  <si>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</si>
  <si>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</si>
  <si>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</si>
  <si>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</si>
  <si>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</si>
  <si>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</si>
  <si>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</si>
  <si>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</si>
  <si>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</si>
  <si>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</si>
  <si>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</si>
  <si>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</si>
  <si>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</si>
  <si>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</si>
  <si>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</si>
  <si>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</si>
  <si>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</si>
  <si>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</si>
  <si>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</si>
  <si>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</si>
  <si>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</si>
  <si>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</si>
  <si>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</si>
  <si>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</si>
  <si>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</si>
  <si>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</si>
  <si>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</si>
  <si>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</si>
  <si>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</si>
  <si>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</si>
  <si>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</si>
  <si>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</si>
  <si>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</si>
  <si>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</si>
  <si>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</si>
  <si>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</si>
  <si>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</si>
  <si>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</si>
  <si>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</si>
  <si>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</si>
  <si>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</si>
  <si>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</si>
  <si>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</si>
  <si>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</si>
  <si>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</si>
  <si>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</si>
  <si>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</si>
  <si>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</si>
  <si>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</si>
  <si>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</si>
  <si>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</si>
  <si>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</si>
  <si>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</si>
  <si>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</si>
  <si>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</si>
  <si>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</si>
  <si>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</si>
  <si>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</si>
  <si>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</si>
  <si>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</si>
  <si>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</si>
  <si>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</si>
  <si>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</si>
  <si>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</si>
  <si>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</si>
  <si>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</si>
  <si>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</si>
  <si>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</si>
  <si>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</si>
  <si>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</si>
  <si>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</si>
  <si>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</si>
  <si>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</si>
  <si>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</si>
  <si>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</si>
  <si>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</si>
  <si>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</si>
  <si>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</si>
  <si>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</si>
  <si>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</si>
  <si>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</si>
  <si>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</si>
  <si>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</si>
  <si>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</si>
  <si>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</si>
  <si>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</si>
  <si>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</si>
  <si>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</si>
  <si>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</si>
  <si>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</si>
  <si>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</si>
  <si>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</si>
  <si>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</si>
  <si>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</si>
  <si>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</si>
  <si>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</si>
  <si>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</si>
  <si>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</si>
  <si>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</si>
  <si>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</si>
  <si>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</si>
  <si>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</si>
  <si>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</si>
  <si>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</si>
  <si>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</si>
  <si>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</si>
  <si>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</si>
  <si>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</si>
  <si>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</si>
  <si>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</si>
  <si>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</si>
  <si>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</si>
  <si>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</si>
  <si>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</si>
  <si>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</si>
  <si>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</si>
  <si>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</si>
  <si>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</si>
  <si>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</si>
  <si>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</si>
  <si>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</si>
  <si>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</si>
  <si>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</si>
  <si>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</si>
  <si>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</si>
  <si>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</si>
  <si>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</si>
  <si>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</si>
  <si>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</si>
  <si>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</si>
  <si>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</si>
  <si>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</si>
  <si>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</si>
  <si>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</si>
  <si>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</si>
  <si>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</si>
  <si>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</si>
  <si>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</si>
  <si>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</si>
  <si>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</si>
  <si>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</si>
  <si>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</si>
  <si>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</si>
  <si>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</si>
  <si>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</si>
  <si>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</si>
  <si>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</si>
  <si>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</si>
  <si>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</si>
  <si>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</si>
  <si>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</si>
  <si>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</si>
  <si>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</si>
  <si>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</si>
  <si>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</si>
  <si>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</si>
  <si>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</si>
  <si>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</si>
  <si>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</si>
  <si>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</si>
  <si>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</si>
  <si>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</si>
  <si>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</si>
  <si>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</si>
  <si>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</si>
  <si>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</si>
  <si>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</si>
  <si>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</si>
  <si>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</si>
  <si>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</si>
  <si>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</si>
  <si>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</si>
  <si>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</si>
  <si>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</si>
  <si>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</si>
  <si>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</si>
  <si>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</si>
  <si>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</si>
  <si>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</si>
  <si>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</si>
  <si>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</si>
  <si>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</si>
  <si>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</si>
  <si>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</si>
  <si>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</si>
  <si>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</si>
  <si>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</si>
  <si>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</si>
  <si>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</si>
  <si>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</si>
  <si>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</si>
  <si>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</si>
  <si>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</si>
  <si>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</si>
  <si>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</si>
  <si>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</si>
  <si>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</si>
  <si>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</si>
  <si>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</si>
  <si>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</si>
  <si>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</si>
  <si>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</si>
  <si>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</si>
  <si>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</si>
  <si>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</si>
  <si>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</si>
  <si>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</si>
  <si>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</si>
  <si>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</si>
  <si>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</si>
  <si>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</si>
  <si>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</si>
  <si>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</si>
  <si>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</si>
  <si>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</si>
  <si>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</si>
  <si>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</si>
  <si>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</si>
  <si>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</si>
  <si>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</si>
  <si>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</si>
  <si>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</si>
  <si>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</si>
  <si>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</si>
  <si>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</si>
  <si>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</si>
  <si>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</si>
  <si>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</si>
  <si>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</si>
  <si>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</si>
  <si>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</si>
  <si>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</si>
  <si>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</si>
  <si>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</si>
  <si>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</si>
  <si>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</si>
  <si>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</si>
  <si>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</si>
  <si>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</si>
  <si>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</si>
  <si>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</si>
  <si>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</si>
  <si>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</si>
  <si>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</si>
  <si>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</si>
  <si>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</si>
  <si>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</si>
  <si>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</si>
  <si>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</si>
  <si>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</si>
  <si>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</si>
  <si>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</si>
  <si>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</si>
  <si>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</si>
  <si>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</si>
  <si>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</si>
  <si>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</si>
  <si>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</si>
  <si>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</si>
  <si>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</si>
  <si>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</si>
  <si>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</si>
  <si>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</si>
  <si>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</si>
  <si>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</si>
  <si>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</si>
  <si>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</si>
  <si>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</si>
  <si>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</si>
  <si>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</si>
  <si>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</si>
  <si>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</si>
  <si>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</si>
  <si>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</si>
  <si>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</si>
  <si>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</si>
  <si>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</si>
  <si>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</si>
  <si>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</si>
  <si>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</si>
  <si>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</si>
  <si>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</si>
  <si>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</si>
  <si>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</si>
  <si>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</si>
  <si>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</si>
  <si>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</si>
  <si>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</si>
  <si>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</si>
  <si>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</si>
  <si>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</si>
  <si>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</si>
  <si>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</si>
  <si>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</si>
  <si>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</si>
  <si>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</si>
  <si>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</si>
  <si>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</si>
  <si>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</si>
  <si>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</si>
  <si>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</si>
  <si>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</si>
  <si>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</si>
  <si>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</si>
  <si>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</si>
  <si>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</si>
  <si>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</si>
  <si>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</si>
  <si>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</si>
  <si>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</si>
  <si>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</si>
  <si>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</si>
  <si>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</si>
  <si>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</si>
  <si>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</si>
  <si>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</si>
  <si>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</si>
  <si>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</si>
  <si>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</si>
  <si>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</si>
  <si>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</si>
  <si>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</si>
  <si>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</si>
  <si>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</si>
  <si>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</si>
  <si>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</si>
  <si>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</si>
  <si>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</si>
  <si>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</si>
  <si>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</si>
  <si>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</si>
  <si>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</si>
  <si>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</si>
  <si>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</si>
  <si>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</si>
  <si>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</si>
  <si>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</si>
  <si>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</si>
  <si>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</si>
  <si>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</si>
  <si>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</si>
  <si>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</si>
  <si>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</si>
  <si>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</si>
  <si>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</si>
  <si>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</si>
  <si>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</si>
  <si>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</si>
  <si>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</si>
  <si>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</si>
  <si>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</si>
  <si>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</si>
  <si>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</si>
  <si>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</si>
  <si>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</si>
  <si>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</si>
  <si>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</si>
  <si>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</si>
  <si>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</si>
  <si>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</si>
  <si>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</si>
  <si>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</si>
  <si>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</si>
  <si>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</si>
  <si>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</si>
  <si>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</si>
  <si>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</si>
  <si>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</si>
  <si>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</si>
  <si>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</si>
  <si>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</si>
  <si>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</si>
  <si>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</si>
  <si>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</si>
  <si>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</si>
  <si>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</si>
  <si>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</si>
  <si>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</si>
  <si>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</si>
  <si>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</si>
  <si>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</si>
  <si>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</si>
  <si>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</si>
  <si>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</si>
  <si>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</si>
  <si>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</si>
  <si>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</si>
  <si>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</si>
  <si>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</si>
  <si>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</si>
  <si>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</si>
  <si>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</si>
  <si>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</si>
  <si>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</si>
  <si>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</si>
  <si>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</si>
  <si>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</si>
  <si>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</si>
  <si>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</si>
  <si>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</si>
  <si>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</si>
  <si>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</si>
  <si>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</si>
  <si>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</si>
  <si>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</si>
  <si>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</si>
  <si>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</si>
  <si>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</si>
  <si>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</si>
  <si>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</si>
  <si>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</si>
  <si>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</si>
  <si>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</si>
  <si>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</si>
  <si>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</si>
  <si>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</si>
  <si>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</si>
  <si>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</si>
  <si>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</si>
  <si>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</si>
  <si>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</si>
  <si>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</si>
  <si>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</si>
  <si>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</si>
  <si>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</si>
  <si>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</si>
  <si>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</si>
  <si>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</si>
  <si>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</si>
  <si>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</si>
  <si>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</si>
  <si>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</si>
  <si>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</si>
  <si>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</si>
  <si>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</si>
  <si>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</si>
  <si>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</si>
  <si>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</si>
  <si>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</si>
  <si>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</si>
  <si>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</si>
  <si>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</si>
  <si>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</si>
  <si>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</si>
  <si>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</si>
  <si>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</si>
  <si>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</si>
  <si>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</si>
  <si>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</si>
  <si>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</si>
  <si>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</si>
  <si>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</si>
  <si>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</si>
  <si>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</si>
  <si>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</si>
  <si>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</si>
  <si>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</si>
  <si>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</si>
  <si>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</si>
  <si>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</si>
  <si>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</si>
  <si>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</si>
  <si>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</si>
  <si>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</si>
  <si>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</si>
  <si>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</si>
  <si>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</si>
  <si>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</si>
  <si>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</si>
  <si>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</si>
  <si>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</si>
  <si>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</si>
  <si>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</si>
  <si>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</si>
  <si>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</si>
  <si>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</si>
  <si>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</si>
  <si>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</si>
  <si>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</si>
  <si>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</si>
  <si>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</si>
  <si>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</si>
  <si>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</si>
  <si>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</si>
  <si>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</si>
  <si>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</si>
  <si>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</si>
  <si>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</si>
  <si>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</si>
  <si>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</si>
  <si>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</si>
  <si>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</si>
  <si>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</si>
  <si>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</si>
  <si>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</si>
  <si>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</si>
  <si>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</si>
  <si>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</si>
  <si>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</si>
  <si>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</si>
  <si>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</si>
  <si>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</si>
  <si>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</si>
  <si>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</si>
  <si>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</si>
  <si>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</si>
  <si>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</si>
  <si>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</si>
  <si>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</si>
  <si>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</si>
  <si>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</si>
  <si>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</si>
  <si>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</si>
  <si>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</si>
  <si>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</si>
  <si>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</si>
  <si>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</si>
  <si>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</si>
  <si>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</si>
  <si>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</si>
  <si>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</si>
  <si>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</si>
  <si>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</si>
  <si>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</si>
  <si>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</si>
  <si>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</si>
  <si>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</si>
  <si>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</si>
  <si>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</si>
  <si>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</si>
  <si>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</si>
  <si>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</si>
  <si>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</si>
  <si>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</si>
  <si>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</si>
  <si>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</si>
  <si>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</si>
  <si>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</si>
  <si>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</si>
  <si>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</si>
  <si>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</si>
  <si>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</si>
  <si>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</si>
  <si>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</si>
  <si>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</si>
  <si>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</si>
  <si>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</si>
  <si>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</si>
  <si>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</si>
  <si>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</si>
  <si>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</si>
  <si>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</si>
  <si>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</si>
  <si>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</si>
  <si>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</si>
  <si>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</si>
  <si>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</si>
  <si>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</si>
  <si>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</si>
  <si>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</si>
  <si>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</si>
  <si>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</si>
  <si>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</si>
  <si>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</si>
  <si>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</si>
  <si>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</si>
  <si>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</si>
  <si>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</si>
  <si>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</si>
  <si>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</si>
  <si>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</si>
  <si>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</si>
  <si>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</si>
  <si>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</si>
  <si>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</si>
  <si>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</si>
  <si>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</si>
  <si>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</si>
  <si>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</si>
  <si>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</si>
  <si>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</si>
  <si>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</si>
  <si>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</si>
  <si>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</si>
  <si>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</si>
  <si>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</si>
  <si>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</si>
  <si>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</si>
  <si>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</si>
  <si>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</si>
  <si>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</si>
  <si>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</si>
  <si>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</si>
  <si>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</si>
  <si>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</si>
  <si>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</si>
  <si>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</si>
  <si>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</si>
  <si>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</si>
  <si>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</si>
  <si>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</si>
  <si>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</si>
  <si>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</si>
  <si>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</si>
  <si>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</si>
  <si>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</si>
  <si>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</si>
  <si>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</si>
  <si>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</si>
  <si>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</si>
  <si>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</si>
  <si>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</si>
  <si>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</si>
  <si>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</si>
  <si>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</si>
  <si>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</si>
  <si>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</si>
  <si>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</si>
  <si>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</si>
  <si>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</si>
  <si>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</si>
  <si>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</si>
  <si>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</si>
  <si>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</si>
  <si>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</si>
  <si>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</si>
  <si>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</si>
  <si>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</si>
  <si>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</si>
  <si>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</si>
  <si>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</si>
  <si>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</si>
  <si>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</si>
  <si>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</si>
  <si>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</si>
  <si>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</si>
  <si>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</si>
  <si>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</si>
  <si>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</si>
  <si>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</si>
  <si>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</si>
  <si>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</si>
  <si>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</si>
  <si>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</si>
  <si>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</si>
  <si>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</si>
  <si>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</si>
  <si>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</si>
  <si>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</si>
  <si>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</si>
  <si>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</si>
  <si>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</si>
  <si>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</si>
  <si>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</si>
  <si>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</si>
  <si>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</si>
  <si>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</si>
  <si>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</si>
  <si>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</si>
  <si>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</si>
  <si>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</si>
  <si>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</si>
  <si>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</si>
  <si>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</si>
  <si>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</si>
  <si>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</si>
  <si>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</si>
  <si>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</si>
  <si>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</si>
  <si>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</si>
  <si>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</si>
  <si>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</si>
  <si>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</si>
  <si>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</si>
  <si>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</si>
  <si>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</si>
  <si>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</si>
  <si>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</si>
  <si>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</si>
  <si>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</si>
  <si>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</si>
  <si>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</si>
  <si>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</si>
  <si>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</si>
  <si>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</si>
  <si>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</si>
  <si>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</si>
  <si>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</si>
  <si>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</si>
  <si>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</si>
  <si>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</si>
  <si>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</si>
  <si>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</si>
  <si>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</si>
  <si>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</si>
  <si>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</si>
  <si>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</si>
  <si>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</si>
  <si>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</si>
  <si>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</si>
  <si>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</si>
  <si>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</si>
  <si>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</si>
  <si>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</si>
  <si>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</si>
  <si>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</si>
  <si>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</si>
  <si>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</si>
  <si>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</si>
  <si>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</si>
  <si>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</si>
  <si>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</si>
  <si>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</si>
  <si>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</si>
  <si>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</si>
  <si>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</si>
  <si>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</si>
  <si>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</si>
  <si>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</si>
  <si>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</si>
  <si>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</si>
  <si>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</si>
  <si>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</si>
  <si>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</si>
  <si>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</si>
  <si>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</si>
  <si>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</si>
  <si>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</si>
  <si>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</si>
  <si>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</si>
  <si>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</si>
  <si>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</si>
  <si>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</si>
  <si>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</si>
  <si>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</si>
  <si>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</si>
  <si>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</si>
  <si>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</si>
  <si>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</si>
  <si>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</si>
  <si>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</si>
  <si>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</si>
  <si>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</si>
  <si>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</si>
  <si>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</si>
  <si>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</si>
  <si>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</si>
  <si>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</si>
  <si>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</si>
  <si>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</si>
  <si>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</si>
  <si>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</si>
  <si>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</si>
  <si>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</si>
  <si>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</si>
  <si>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</si>
  <si>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</si>
  <si>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</si>
  <si>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</si>
  <si>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</si>
  <si>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</si>
  <si>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</si>
  <si>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</si>
  <si>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</si>
  <si>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</si>
  <si>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</si>
  <si>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</si>
  <si>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</si>
  <si>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</si>
  <si>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</si>
  <si>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</si>
  <si>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</si>
  <si>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</si>
  <si>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</si>
  <si>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</si>
  <si>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</si>
  <si>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</si>
  <si>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</si>
  <si>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</si>
  <si>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</si>
  <si>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</si>
  <si>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</si>
  <si>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</si>
  <si>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</si>
  <si>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</si>
  <si>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</si>
  <si>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</si>
  <si>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</si>
  <si>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</si>
  <si>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</si>
  <si>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</si>
  <si>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</si>
  <si>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</si>
  <si>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</si>
  <si>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</si>
  <si>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</si>
  <si>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</si>
  <si>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</si>
  <si>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</si>
  <si>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</si>
  <si>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</si>
  <si>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</si>
  <si>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</si>
  <si>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</si>
  <si>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</si>
  <si>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</si>
  <si>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</si>
  <si>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</si>
  <si>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</si>
  <si>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</si>
  <si>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</si>
  <si>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</si>
  <si>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</si>
  <si>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</si>
  <si>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</si>
  <si>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</si>
  <si>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</si>
  <si>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</si>
  <si>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</si>
  <si>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</si>
  <si>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</si>
  <si>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</si>
  <si>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</si>
  <si>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</si>
  <si>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</si>
  <si>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</si>
  <si>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</si>
  <si>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</si>
  <si>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</si>
  <si>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</si>
  <si>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</si>
  <si>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</si>
  <si>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</si>
  <si>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</si>
  <si>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</si>
  <si>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</si>
  <si>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</si>
  <si>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</si>
  <si>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</si>
  <si>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</si>
  <si>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</si>
  <si>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</si>
  <si>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</si>
  <si>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</si>
  <si>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</si>
  <si>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</si>
  <si>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</si>
  <si>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</si>
  <si>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</si>
  <si>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</si>
  <si>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</si>
  <si>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</si>
  <si>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</si>
  <si>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</si>
  <si>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</si>
  <si>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</si>
  <si>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</si>
  <si>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</si>
  <si>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</si>
  <si>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</si>
  <si>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</si>
  <si>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</si>
  <si>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</si>
  <si>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</si>
  <si>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</si>
  <si>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</si>
  <si>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</si>
  <si>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</si>
  <si>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</si>
  <si>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</si>
  <si>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</si>
  <si>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</si>
  <si>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</si>
  <si>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</si>
  <si>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</si>
  <si>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</si>
  <si>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</si>
  <si>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</si>
  <si>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</si>
  <si>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</si>
  <si>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</si>
  <si>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</si>
  <si>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</si>
  <si>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</si>
  <si>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</si>
  <si>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</si>
  <si>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</si>
  <si>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</si>
  <si>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</si>
  <si>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</si>
  <si>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</si>
  <si>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</si>
  <si>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</si>
  <si>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</si>
  <si>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</si>
  <si>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</si>
  <si>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</si>
  <si>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</si>
  <si>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</si>
  <si>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</si>
  <si>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</si>
  <si>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</si>
  <si>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</si>
  <si>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</si>
  <si>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</si>
  <si>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</si>
  <si>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</si>
  <si>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</si>
  <si>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</si>
  <si>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</si>
  <si>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</si>
  <si>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</si>
  <si>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</si>
  <si>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</si>
  <si>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</si>
  <si>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</si>
  <si>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</si>
  <si>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</si>
  <si>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</si>
  <si>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</si>
  <si>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</si>
  <si>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</si>
  <si>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</si>
  <si>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</si>
  <si>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</si>
  <si>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</si>
  <si>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</si>
  <si>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</si>
  <si>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</si>
  <si>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</si>
  <si>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</si>
  <si>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</si>
  <si>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</si>
  <si>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</si>
  <si>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</si>
  <si>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</si>
  <si>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</si>
  <si>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</si>
  <si>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</si>
  <si>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</si>
  <si>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</si>
  <si>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</si>
  <si>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</si>
  <si>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</si>
  <si>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</si>
  <si>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</si>
  <si>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</si>
  <si>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</si>
  <si>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</si>
  <si>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</si>
  <si>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</si>
  <si>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</si>
  <si>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</si>
  <si>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</si>
  <si>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</si>
  <si>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</si>
  <si>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</si>
  <si>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</si>
  <si>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</si>
  <si>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</si>
  <si>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</si>
  <si>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</si>
  <si>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</si>
  <si>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</si>
  <si>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</si>
  <si>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</si>
  <si>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</si>
  <si>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</si>
  <si>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</si>
  <si>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</si>
  <si>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</si>
  <si>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</si>
  <si>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</si>
  <si>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</si>
  <si>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</si>
  <si>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</si>
  <si>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</si>
  <si>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</si>
  <si>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</si>
  <si>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</si>
  <si>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</si>
  <si>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</si>
  <si>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</si>
  <si>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</si>
  <si>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</si>
  <si>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</si>
  <si>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</si>
  <si>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</si>
  <si>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</si>
  <si>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</si>
  <si>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</si>
  <si>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</si>
  <si>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</si>
  <si>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</si>
  <si>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</si>
  <si>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</si>
  <si>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</si>
  <si>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</si>
  <si>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</si>
  <si>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</si>
  <si>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</si>
  <si>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</si>
  <si>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</si>
  <si>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</si>
  <si>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</si>
  <si>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</si>
  <si>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</si>
  <si>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</si>
  <si>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</si>
  <si>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</si>
  <si>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</si>
  <si>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</si>
  <si>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</si>
  <si>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</si>
  <si>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</si>
  <si>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</si>
  <si>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</si>
  <si>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</si>
  <si>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</si>
  <si>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</si>
  <si>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</si>
  <si>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</si>
  <si>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</si>
  <si>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</si>
  <si>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</si>
  <si>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</si>
  <si>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</si>
  <si>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</si>
  <si>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</si>
  <si>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</si>
  <si>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</si>
  <si>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</si>
  <si>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</si>
  <si>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</si>
  <si>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</si>
  <si>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</si>
  <si>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</si>
  <si>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</si>
  <si>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</si>
  <si>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</si>
  <si>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</si>
  <si>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</si>
  <si>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</si>
  <si>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</si>
  <si>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</si>
  <si>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</si>
  <si>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</si>
  <si>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</si>
  <si>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</si>
  <si>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</si>
  <si>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</si>
  <si>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</si>
  <si>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</si>
  <si>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</si>
  <si>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</si>
  <si>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</si>
  <si>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</si>
  <si>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</si>
  <si>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</si>
  <si>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</si>
  <si>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</si>
  <si>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</si>
  <si>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</si>
  <si>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</si>
  <si>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</si>
  <si>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</si>
  <si>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</si>
  <si>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</si>
  <si>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</si>
  <si>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</si>
  <si>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</si>
  <si>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</si>
  <si>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</si>
  <si>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</si>
  <si>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</si>
  <si>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</si>
  <si>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</si>
  <si>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</si>
  <si>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</si>
  <si>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</si>
  <si>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</si>
  <si>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</si>
  <si>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</si>
  <si>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</si>
  <si>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</si>
  <si>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</si>
  <si>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</si>
  <si>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</si>
  <si>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</si>
  <si>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</si>
  <si>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</si>
  <si>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</si>
  <si>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</si>
  <si>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</si>
  <si>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</si>
  <si>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</si>
  <si>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</si>
  <si>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</si>
  <si>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</si>
  <si>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</si>
  <si>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</si>
  <si>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</si>
  <si>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</si>
  <si>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</si>
  <si>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</si>
  <si>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</si>
  <si>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</si>
  <si>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</si>
  <si>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</si>
  <si>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</si>
  <si>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</si>
  <si>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</si>
  <si>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</si>
  <si>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</si>
  <si>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</si>
  <si>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</si>
  <si>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</si>
  <si>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</si>
  <si>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</si>
  <si>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</si>
  <si>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</si>
  <si>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</si>
  <si>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</si>
  <si>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</si>
  <si>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</si>
  <si>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</si>
  <si>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</si>
  <si>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</si>
  <si>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</si>
  <si>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</si>
  <si>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</si>
  <si>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</si>
  <si>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</si>
  <si>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</si>
  <si>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</si>
  <si>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</si>
  <si>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</si>
  <si>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</si>
  <si>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</si>
  <si>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</si>
  <si>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</si>
  <si>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</si>
  <si>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</si>
  <si>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</si>
  <si>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</si>
  <si>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</si>
  <si>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</si>
  <si>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</si>
  <si>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</si>
  <si>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</si>
  <si>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</si>
  <si>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</si>
  <si>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</si>
  <si>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</si>
  <si>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</si>
  <si>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</si>
  <si>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</si>
  <si>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</si>
  <si>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</si>
  <si>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</si>
  <si>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</si>
  <si>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</si>
  <si>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</si>
  <si>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</si>
  <si>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</si>
  <si>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</si>
  <si>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</si>
  <si>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</si>
  <si>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</si>
  <si>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</si>
  <si>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</si>
  <si>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</si>
  <si>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</si>
  <si>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</si>
  <si>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</si>
  <si>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</si>
  <si>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</si>
  <si>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</si>
  <si>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</si>
  <si>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</si>
  <si>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</si>
  <si>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</si>
  <si>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</si>
  <si>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</si>
  <si>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</si>
  <si>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</si>
  <si>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</si>
  <si>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</si>
  <si>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</si>
  <si>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</si>
  <si>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</si>
  <si>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</si>
  <si>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</si>
  <si>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</si>
  <si>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</si>
  <si>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</si>
  <si>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</si>
  <si>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</si>
  <si>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</si>
  <si>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</si>
  <si>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</si>
  <si>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</si>
  <si>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</si>
  <si>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</si>
  <si>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</si>
  <si>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</si>
  <si>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</si>
  <si>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</si>
  <si>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</si>
  <si>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</si>
  <si>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</si>
  <si>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</si>
  <si>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</si>
  <si>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</si>
  <si>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</si>
  <si>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</si>
  <si>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</si>
  <si>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</si>
  <si>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</si>
  <si>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</si>
  <si>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</si>
  <si>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</si>
  <si>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</si>
  <si>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</si>
  <si>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</si>
  <si>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</si>
  <si>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</si>
  <si>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</si>
  <si>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</si>
  <si>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</si>
  <si>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</si>
  <si>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</si>
  <si>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</si>
  <si>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</si>
  <si>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</si>
  <si>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</si>
  <si>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</si>
  <si>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</si>
  <si>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</si>
  <si>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</si>
  <si>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</si>
  <si>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</si>
  <si>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</si>
  <si>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</si>
  <si>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</si>
  <si>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</si>
  <si>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</si>
  <si>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</si>
  <si>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</si>
  <si>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</si>
  <si>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</si>
  <si>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</si>
  <si>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</si>
  <si>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</si>
  <si>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</si>
  <si>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</si>
  <si>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</si>
  <si>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</si>
  <si>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</si>
  <si>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</si>
  <si>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</si>
  <si>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</si>
  <si>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</si>
  <si>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</si>
  <si>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</si>
  <si>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</si>
  <si>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</si>
  <si>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</si>
  <si>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</si>
  <si>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</si>
  <si>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</si>
  <si>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</si>
  <si>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</si>
  <si>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</si>
  <si>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</si>
  <si>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</si>
  <si>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</si>
  <si>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</si>
  <si>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</si>
  <si>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</si>
  <si>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</si>
  <si>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</si>
  <si>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</si>
  <si>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</si>
  <si>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</si>
  <si>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</si>
  <si>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</si>
  <si>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</si>
  <si>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</si>
  <si>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</si>
  <si>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</si>
  <si>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</si>
  <si>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</si>
  <si>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</si>
  <si>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</si>
  <si>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</si>
  <si>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</si>
  <si>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</si>
  <si>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</si>
  <si>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</si>
  <si>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</si>
  <si>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</si>
  <si>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</si>
  <si>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</si>
  <si>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</si>
  <si>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</si>
  <si>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</si>
  <si>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</si>
  <si>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</si>
  <si>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</si>
  <si>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</si>
  <si>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</si>
  <si>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</si>
  <si>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</si>
  <si>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</si>
  <si>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</si>
  <si>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</si>
  <si>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</si>
  <si>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</si>
  <si>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</si>
  <si>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</si>
  <si>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</si>
  <si>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</si>
  <si>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</si>
  <si>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</si>
  <si>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</si>
  <si>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</si>
  <si>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</si>
  <si>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</si>
  <si>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</si>
  <si>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</si>
  <si>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</si>
  <si>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</si>
  <si>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</si>
  <si>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</si>
  <si>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</si>
  <si>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</si>
  <si>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</si>
  <si>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</si>
  <si>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</si>
  <si>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</si>
  <si>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</si>
  <si>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</si>
  <si>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</si>
  <si>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</si>
  <si>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</si>
  <si>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</si>
  <si>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</si>
  <si>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</si>
  <si>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</si>
  <si>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</si>
  <si>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</si>
  <si>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</si>
  <si>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</si>
  <si>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</si>
  <si>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</si>
  <si>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</si>
  <si>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</si>
  <si>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</si>
  <si>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</si>
  <si>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</si>
  <si>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</si>
  <si>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</si>
  <si>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</si>
  <si>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</si>
  <si>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</si>
  <si>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</si>
  <si>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</si>
  <si>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</si>
  <si>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</si>
  <si>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</si>
  <si>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</si>
  <si>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</si>
  <si>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</si>
  <si>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</si>
  <si>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</si>
  <si>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</si>
  <si>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</si>
  <si>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</si>
  <si>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</si>
  <si>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</si>
  <si>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</si>
  <si>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</si>
  <si>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</si>
  <si>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</si>
  <si>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</si>
  <si>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</si>
  <si>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</si>
  <si>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</si>
  <si>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</si>
  <si>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</si>
  <si>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</si>
  <si>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</si>
  <si>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</si>
  <si>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</si>
  <si>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</si>
  <si>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</si>
  <si>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</si>
  <si>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</si>
  <si>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</si>
  <si>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</si>
  <si>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</si>
  <si>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</si>
  <si>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</si>
  <si>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</si>
  <si>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</si>
  <si>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</si>
  <si>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</si>
  <si>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</si>
  <si>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</si>
  <si>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</si>
  <si>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</si>
  <si>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</si>
  <si>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</si>
  <si>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</si>
  <si>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</si>
  <si>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</si>
  <si>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</si>
  <si>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</si>
  <si>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</si>
  <si>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</si>
  <si>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</si>
  <si>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</si>
  <si>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</si>
  <si>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</si>
  <si>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</si>
  <si>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</si>
  <si>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</si>
  <si>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</si>
  <si>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</si>
  <si>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</si>
  <si>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</si>
  <si>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</si>
  <si>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</si>
  <si>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</si>
  <si>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</si>
  <si>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</si>
  <si>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</si>
  <si>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</si>
  <si>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</si>
  <si>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</si>
  <si>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</si>
  <si>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</si>
  <si>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</si>
  <si>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</si>
  <si>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</si>
  <si>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</si>
  <si>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</si>
  <si>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</si>
  <si>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</si>
  <si>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</si>
  <si>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</si>
  <si>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</si>
  <si>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</si>
  <si>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</si>
  <si>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</si>
  <si>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</si>
  <si>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</si>
  <si>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</si>
  <si>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</si>
  <si>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</si>
  <si>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</si>
  <si>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</si>
  <si>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</si>
  <si>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</si>
  <si>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</si>
  <si>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</si>
  <si>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</si>
  <si>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</si>
  <si>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</si>
  <si>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</si>
  <si>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</si>
  <si>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</si>
  <si>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</si>
  <si>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</si>
  <si>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</si>
  <si>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</si>
  <si>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</si>
  <si>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</si>
  <si>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</si>
  <si>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</si>
  <si>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</si>
  <si>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</si>
  <si>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</si>
  <si>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</si>
  <si>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</si>
  <si>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</si>
  <si>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</si>
  <si>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</si>
  <si>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</si>
  <si>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</si>
  <si>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</si>
  <si>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</si>
  <si>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</si>
  <si>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</si>
  <si>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</si>
  <si>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</si>
  <si>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</si>
  <si>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</si>
  <si>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</si>
  <si>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</si>
  <si>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</si>
  <si>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</si>
  <si>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</si>
  <si>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</si>
  <si>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</si>
  <si>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</si>
  <si>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</si>
  <si>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</si>
  <si>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</si>
  <si>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</si>
  <si>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</si>
  <si>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</si>
  <si>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</si>
  <si>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</si>
  <si>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</si>
  <si>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</si>
  <si>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</si>
  <si>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</si>
  <si>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</si>
  <si>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</si>
  <si>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</si>
  <si>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</si>
  <si>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</si>
  <si>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</si>
  <si>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</si>
  <si>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</si>
  <si>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</si>
  <si>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</si>
  <si>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</si>
  <si>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</si>
  <si>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</si>
  <si>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</si>
  <si>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</si>
  <si>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</si>
  <si>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</si>
  <si>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</si>
  <si>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</si>
  <si>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</si>
  <si>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</si>
  <si>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</si>
  <si>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</si>
  <si>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</si>
  <si>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</si>
  <si>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</si>
  <si>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</si>
  <si>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</si>
  <si>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</si>
  <si>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</si>
  <si>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</si>
  <si>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</si>
  <si>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</si>
  <si>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</si>
  <si>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</si>
  <si>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</si>
  <si>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</si>
  <si>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</si>
  <si>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</si>
  <si>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</si>
  <si>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</si>
  <si>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</si>
  <si>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</si>
  <si>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</si>
  <si>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</si>
  <si>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</si>
  <si>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</si>
  <si>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</si>
  <si>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</si>
  <si>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</si>
  <si>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</si>
  <si>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</si>
  <si>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</si>
  <si>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</si>
  <si>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</si>
  <si>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</si>
  <si>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</si>
  <si>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</si>
  <si>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</si>
  <si>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</si>
  <si>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</si>
  <si>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</si>
  <si>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</si>
  <si>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</si>
  <si>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</si>
  <si>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</si>
  <si>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</si>
  <si>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</si>
  <si>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</si>
  <si>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</si>
  <si>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</si>
  <si>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</si>
  <si>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</si>
  <si>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</si>
  <si>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</si>
  <si>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</si>
  <si>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</si>
  <si>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</si>
  <si>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</si>
  <si>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</si>
  <si>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</si>
  <si>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</si>
  <si>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</si>
  <si>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</si>
  <si>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</si>
  <si>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</si>
  <si>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</si>
  <si>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</si>
  <si>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</si>
  <si>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</si>
  <si>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</si>
  <si>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</si>
  <si>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</si>
  <si>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</si>
  <si>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</si>
  <si>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</si>
  <si>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</si>
  <si>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</si>
  <si>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</si>
  <si>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</si>
  <si>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</si>
  <si>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</si>
  <si>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</si>
  <si>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</si>
  <si>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</si>
  <si>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</si>
  <si>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</si>
  <si>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</si>
  <si>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</si>
  <si>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</si>
  <si>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</si>
  <si>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</si>
  <si>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</si>
  <si>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</si>
  <si>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</si>
  <si>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</si>
  <si>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</si>
  <si>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</si>
  <si>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</si>
  <si>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</si>
  <si>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</si>
  <si>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</si>
  <si>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</si>
  <si>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</si>
  <si>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</si>
  <si>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</si>
  <si>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</si>
  <si>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</si>
  <si>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</si>
  <si>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</si>
  <si>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</si>
  <si>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</si>
  <si>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</si>
  <si>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</si>
  <si>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</si>
  <si>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</si>
  <si>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</si>
  <si>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</si>
  <si>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</si>
  <si>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</si>
  <si>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</si>
  <si>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</si>
  <si>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</si>
  <si>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</si>
  <si>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</si>
  <si>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</si>
  <si>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</si>
  <si>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</si>
  <si>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</si>
  <si>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</si>
  <si>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</si>
  <si>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</si>
  <si>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</si>
  <si>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</si>
  <si>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</si>
  <si>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</si>
  <si>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</si>
  <si>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</si>
  <si>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</si>
  <si>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</si>
  <si>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</si>
  <si>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</si>
  <si>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</si>
  <si>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</si>
  <si>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</si>
  <si>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</si>
  <si>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</si>
  <si>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</si>
  <si>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</si>
  <si>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</si>
  <si>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</si>
  <si>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</si>
  <si>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</si>
  <si>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</si>
  <si>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</si>
  <si>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</si>
  <si>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</si>
  <si>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</si>
  <si>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</si>
  <si>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</si>
  <si>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</si>
  <si>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</si>
  <si>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</si>
  <si>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</si>
  <si>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</si>
  <si>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</si>
  <si>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</si>
  <si>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</si>
  <si>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</si>
  <si>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</si>
  <si>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</si>
  <si>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</si>
  <si>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</si>
  <si>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</si>
  <si>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</si>
  <si>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</si>
  <si>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</si>
  <si>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</si>
  <si>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</si>
  <si>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</si>
  <si>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</si>
  <si>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</si>
  <si>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</si>
  <si>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</si>
  <si>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</si>
  <si>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</si>
  <si>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</si>
  <si>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</si>
  <si>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</si>
  <si>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</si>
  <si>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</si>
  <si>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</si>
  <si>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</si>
  <si>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</si>
  <si>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</si>
  <si>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</si>
  <si>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</si>
  <si>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</si>
  <si>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</si>
  <si>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</si>
  <si>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</si>
  <si>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</si>
  <si>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</si>
  <si>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</si>
  <si>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</si>
  <si>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</si>
  <si>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</si>
  <si>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</si>
  <si>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</si>
  <si>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</si>
  <si>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</si>
  <si>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</si>
  <si>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</si>
  <si>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</si>
  <si>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</si>
  <si>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</si>
  <si>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</si>
  <si>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</si>
  <si>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</si>
  <si>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</si>
  <si>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</si>
  <si>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</si>
  <si>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</si>
  <si>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</si>
  <si>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</si>
  <si>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</si>
  <si>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</si>
  <si>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</si>
  <si>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</si>
  <si>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</si>
  <si>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</si>
  <si>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</si>
  <si>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</si>
  <si>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</si>
  <si>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</si>
  <si>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</si>
  <si>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</si>
  <si>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</si>
  <si>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</si>
  <si>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</si>
  <si>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</si>
  <si>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</si>
  <si>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</si>
  <si>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</si>
  <si>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</si>
  <si>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</si>
  <si>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</si>
  <si>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</si>
  <si>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</si>
  <si>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</si>
  <si>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</si>
  <si>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</si>
  <si>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</si>
  <si>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</si>
  <si>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</si>
  <si>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</si>
  <si>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</si>
  <si>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</si>
  <si>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</si>
  <si>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</si>
  <si>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</si>
  <si>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</si>
  <si>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</si>
  <si>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</si>
  <si>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</si>
  <si>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</si>
  <si>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</si>
  <si>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</si>
  <si>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</si>
  <si>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</si>
  <si>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</si>
  <si>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</si>
  <si>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</si>
  <si>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</si>
  <si>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</si>
  <si>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</si>
  <si>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</si>
  <si>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</si>
  <si>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</si>
  <si>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</si>
  <si>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</si>
  <si>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</si>
  <si>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</si>
  <si>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</si>
  <si>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</si>
  <si>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</si>
  <si>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</si>
  <si>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</si>
  <si>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</si>
  <si>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</si>
  <si>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</si>
  <si>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</si>
  <si>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</si>
  <si>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</si>
  <si>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</si>
  <si>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</si>
  <si>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</si>
  <si>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</si>
  <si>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</si>
  <si>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</si>
  <si>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</si>
  <si>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</si>
  <si>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</si>
  <si>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</si>
  <si>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</si>
  <si>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</si>
  <si>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</si>
  <si>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</si>
  <si>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</si>
  <si>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</si>
  <si>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</si>
  <si>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</si>
  <si>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</si>
  <si>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</si>
  <si>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</si>
  <si>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</si>
  <si>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</si>
  <si>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</si>
  <si>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</si>
  <si>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</si>
  <si>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</si>
  <si>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</si>
  <si>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</si>
  <si>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</si>
  <si>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</si>
  <si>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</si>
  <si>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</si>
  <si>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</si>
  <si>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</si>
  <si>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</si>
  <si>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</si>
  <si>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</si>
  <si>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</si>
  <si>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</si>
  <si>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</si>
  <si>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</si>
  <si>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</si>
  <si>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</si>
  <si>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</si>
  <si>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</si>
  <si>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</si>
  <si>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</si>
  <si>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</si>
  <si>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</si>
  <si>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</si>
  <si>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</si>
  <si>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</si>
  <si>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</si>
  <si>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</si>
  <si>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</si>
  <si>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</si>
  <si>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</si>
  <si>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</si>
  <si>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</si>
  <si>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</si>
  <si>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</si>
  <si>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</si>
  <si>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</si>
  <si>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</si>
  <si>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</si>
  <si>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</si>
  <si>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</si>
  <si>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</si>
  <si>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</si>
  <si>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</si>
  <si>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</si>
  <si>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</si>
  <si>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</si>
  <si>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</si>
  <si>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</si>
  <si>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</si>
  <si>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</si>
  <si>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</si>
  <si>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</si>
  <si>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</si>
  <si>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</si>
  <si>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</si>
  <si>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</si>
  <si>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</si>
  <si>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</si>
  <si>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</si>
  <si>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</si>
  <si>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</si>
  <si>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</si>
  <si>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</si>
  <si>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</si>
  <si>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</si>
  <si>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</si>
  <si>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</si>
  <si>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</si>
  <si>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</si>
  <si>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</si>
  <si>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</si>
  <si>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</si>
  <si>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</si>
  <si>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</si>
  <si>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</si>
  <si>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</si>
  <si>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</si>
  <si>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</si>
  <si>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</si>
  <si>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</si>
  <si>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</si>
  <si>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</si>
  <si>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</si>
  <si>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</si>
  <si>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</si>
  <si>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</si>
  <si>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</si>
  <si>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</si>
  <si>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</si>
  <si>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</si>
  <si>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</si>
  <si>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</si>
  <si>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</si>
  <si>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</si>
  <si>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</si>
  <si>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</si>
  <si>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</si>
  <si>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</si>
  <si>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</si>
  <si>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</si>
  <si>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</si>
  <si>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</si>
  <si>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</si>
  <si>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</si>
  <si>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</si>
  <si>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</si>
  <si>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</si>
  <si>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</si>
  <si>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</si>
  <si>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</si>
  <si>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</si>
  <si>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</si>
  <si>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</si>
  <si>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</si>
  <si>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</si>
  <si>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</si>
  <si>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</si>
  <si>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</si>
  <si>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</si>
  <si>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</si>
  <si>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</si>
  <si>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</si>
  <si>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</si>
  <si>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</si>
  <si>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</si>
  <si>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</si>
  <si>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</si>
  <si>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</si>
  <si>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</si>
  <si>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</si>
  <si>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</si>
  <si>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</si>
  <si>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</si>
  <si>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</si>
  <si>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</si>
  <si>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</si>
  <si>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</si>
  <si>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</si>
  <si>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</si>
  <si>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</si>
  <si>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</si>
  <si>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</si>
  <si>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</si>
  <si>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</si>
  <si>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</si>
  <si>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</si>
  <si>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</si>
  <si>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</si>
  <si>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</si>
  <si>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</si>
  <si>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</si>
  <si>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</si>
  <si>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</si>
  <si>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</si>
  <si>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</si>
  <si>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</si>
  <si>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</si>
  <si>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</si>
  <si>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</si>
  <si>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</si>
  <si>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</si>
  <si>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</si>
  <si>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</si>
  <si>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</si>
  <si>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</si>
  <si>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</si>
  <si>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</si>
  <si>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</si>
  <si>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</si>
  <si>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</si>
  <si>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</si>
  <si>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</si>
  <si>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</si>
  <si>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</si>
  <si>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</si>
  <si>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</si>
  <si>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</si>
  <si>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</si>
  <si>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</si>
  <si>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</si>
  <si>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</si>
  <si>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</si>
  <si>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</si>
  <si>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</si>
  <si>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</si>
  <si>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</si>
  <si>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</si>
  <si>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</si>
  <si>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</si>
  <si>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</si>
  <si>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</si>
  <si>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</si>
  <si>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</si>
  <si>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</si>
  <si>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</si>
  <si>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</si>
  <si>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</si>
  <si>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</si>
  <si>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</si>
  <si>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</si>
  <si>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</si>
  <si>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</si>
  <si>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</si>
  <si>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</si>
  <si>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</si>
  <si>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</si>
  <si>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</si>
  <si>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</si>
  <si>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</si>
  <si>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</si>
  <si>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</si>
  <si>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</si>
  <si>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</si>
  <si>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</si>
  <si>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</si>
  <si>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</si>
  <si>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</si>
  <si>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</si>
  <si>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</si>
  <si>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</si>
  <si>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</si>
  <si>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</si>
  <si>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</si>
  <si>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</si>
  <si>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</si>
  <si>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</si>
  <si>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</si>
  <si>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</si>
  <si>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</si>
  <si>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</si>
  <si>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</si>
  <si>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</si>
  <si>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</si>
  <si>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</si>
  <si>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</si>
  <si>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</si>
  <si>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</si>
  <si>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</si>
  <si>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</si>
  <si>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</si>
  <si>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</si>
  <si>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</si>
  <si>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</si>
  <si>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</si>
  <si>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</si>
  <si>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</si>
  <si>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</si>
  <si>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</si>
  <si>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</si>
  <si>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</si>
  <si>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</si>
  <si>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</si>
  <si>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</si>
  <si>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</si>
  <si>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</si>
  <si>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</si>
  <si>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</si>
  <si>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</si>
  <si>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</si>
  <si>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</si>
  <si>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</si>
  <si>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</si>
  <si>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</si>
  <si>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</si>
  <si>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</si>
  <si>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</si>
  <si>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</si>
  <si>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</si>
  <si>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</si>
  <si>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</si>
  <si>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</si>
  <si>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</si>
  <si>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</si>
  <si>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</si>
  <si>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</si>
  <si>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</si>
  <si>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</si>
  <si>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</si>
  <si>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</si>
  <si>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</si>
  <si>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</si>
  <si>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</si>
  <si>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</si>
  <si>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</si>
  <si>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</si>
  <si>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</si>
  <si>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</si>
  <si>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</si>
  <si>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</si>
  <si>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</si>
  <si>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</si>
  <si>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</si>
  <si>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</si>
  <si>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</si>
  <si>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</si>
  <si>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</si>
  <si>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</si>
  <si>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</si>
  <si>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</si>
  <si>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</si>
  <si>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</si>
  <si>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</si>
  <si>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</si>
  <si>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</si>
  <si>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</si>
  <si>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</si>
  <si>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</si>
  <si>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</si>
  <si>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</si>
  <si>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</si>
  <si>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</si>
  <si>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</si>
  <si>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</si>
  <si>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</si>
  <si>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</si>
  <si>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</si>
  <si>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</si>
  <si>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</si>
  <si>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</si>
  <si>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</si>
  <si>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</si>
  <si>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</si>
  <si>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</si>
  <si>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</si>
  <si>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</si>
  <si>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</si>
  <si>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</si>
  <si>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</si>
  <si>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</si>
  <si>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</si>
  <si>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</si>
  <si>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</si>
  <si>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</si>
  <si>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</si>
  <si>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</si>
  <si>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</si>
  <si>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</si>
  <si>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</si>
  <si>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</si>
  <si>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</si>
  <si>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</si>
  <si>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</si>
  <si>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</si>
  <si>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</si>
  <si>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</si>
  <si>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</si>
  <si>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</si>
  <si>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</si>
  <si>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</si>
  <si>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</si>
  <si>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</si>
  <si>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</si>
  <si>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</si>
  <si>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</si>
  <si>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</si>
  <si>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</si>
  <si>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</si>
  <si>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</si>
  <si>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</si>
  <si>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</si>
  <si>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</si>
  <si>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</si>
  <si>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</si>
  <si>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</si>
  <si>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</si>
  <si>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</si>
  <si>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</si>
  <si>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</si>
  <si>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</si>
  <si>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</si>
  <si>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</si>
  <si>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</si>
  <si>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</si>
  <si>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</si>
  <si>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</si>
  <si>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</si>
  <si>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</si>
  <si>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</si>
  <si>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</si>
  <si>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</si>
  <si>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</si>
  <si>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</si>
  <si>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</si>
  <si>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</si>
  <si>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</si>
  <si>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</si>
  <si>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</si>
  <si>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</si>
  <si>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</si>
  <si>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</si>
  <si>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</si>
  <si>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</si>
  <si>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</si>
  <si>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</si>
  <si>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</si>
  <si>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</si>
  <si>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</si>
  <si>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</si>
  <si>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</si>
  <si>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</si>
  <si>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</si>
  <si>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</si>
  <si>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</si>
  <si>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</si>
  <si>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</si>
  <si>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</si>
  <si>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</si>
  <si>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</si>
  <si>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</si>
  <si>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</si>
  <si>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</si>
  <si>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</si>
  <si>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</si>
  <si>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</si>
  <si>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</si>
  <si>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</si>
  <si>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</si>
  <si>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</si>
  <si>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</si>
  <si>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</si>
  <si>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</si>
  <si>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</si>
  <si>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</si>
  <si>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</si>
  <si>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</si>
  <si>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</si>
  <si>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</si>
  <si>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</si>
  <si>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</si>
  <si>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</si>
  <si>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</si>
  <si>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</si>
  <si>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</si>
  <si>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</si>
  <si>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</si>
  <si>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</si>
  <si>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</si>
  <si>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</si>
  <si>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</si>
  <si>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</si>
  <si>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</si>
  <si>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</si>
  <si>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</si>
  <si>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</si>
  <si>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</si>
  <si>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</si>
  <si>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</si>
  <si>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</si>
  <si>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</si>
  <si>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</si>
  <si>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</si>
  <si>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</si>
  <si>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</si>
  <si>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</si>
  <si>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</si>
  <si>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</si>
  <si>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</si>
  <si>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</si>
  <si>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</si>
  <si>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</si>
  <si>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</si>
  <si>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</si>
  <si>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</si>
  <si>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</si>
  <si>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</si>
  <si>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</si>
  <si>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</si>
  <si>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</si>
  <si>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</si>
  <si>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</si>
  <si>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</si>
  <si>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</si>
  <si>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</si>
  <si>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</si>
  <si>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</si>
  <si>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</si>
  <si>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</si>
  <si>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</si>
  <si>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</si>
  <si>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</si>
  <si>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</si>
  <si>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</si>
  <si>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</si>
  <si>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</si>
  <si>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</si>
  <si>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</si>
  <si>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</si>
  <si>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</si>
  <si>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</si>
  <si>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</si>
  <si>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</si>
  <si>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</si>
  <si>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</si>
  <si>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</si>
  <si>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</si>
  <si>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</si>
  <si>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</si>
  <si>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</si>
  <si>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</si>
  <si>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</si>
  <si>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</si>
  <si>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</si>
  <si>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</si>
  <si>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</si>
  <si>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</si>
  <si>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</si>
  <si>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</si>
  <si>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</si>
  <si>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</si>
  <si>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</si>
  <si>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</si>
  <si>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</si>
  <si>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</si>
  <si>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</si>
  <si>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</si>
  <si>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</si>
  <si>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</si>
  <si>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</si>
  <si>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</si>
  <si>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</si>
  <si>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</si>
  <si>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</si>
  <si>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</si>
  <si>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</si>
  <si>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</si>
  <si>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</si>
  <si>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</si>
  <si>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</si>
  <si>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</si>
  <si>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</si>
  <si>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</si>
  <si>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</si>
  <si>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</si>
  <si>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</si>
  <si>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</si>
  <si>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</si>
  <si>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</si>
  <si>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</si>
  <si>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</si>
  <si>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</si>
  <si>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</si>
  <si>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</si>
  <si>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</si>
  <si>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</si>
  <si>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</si>
  <si>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</si>
  <si>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</si>
  <si>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</si>
  <si>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</si>
  <si>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</si>
  <si>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</si>
  <si>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</si>
  <si>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</si>
  <si>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</si>
  <si>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</si>
  <si>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</si>
  <si>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</si>
  <si>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</si>
  <si>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</si>
  <si>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</si>
  <si>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</si>
  <si>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</si>
  <si>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</si>
  <si>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</si>
  <si>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</si>
  <si>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</si>
  <si>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</si>
  <si>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</si>
  <si>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</si>
  <si>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</si>
  <si>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</si>
  <si>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</si>
  <si>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</si>
  <si>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</si>
  <si>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</si>
  <si>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</si>
  <si>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</si>
  <si>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</si>
  <si>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</si>
  <si>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</si>
  <si>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</si>
  <si>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</si>
  <si>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</si>
  <si>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</si>
  <si>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</si>
  <si>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</si>
  <si>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</si>
  <si>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</si>
  <si>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</si>
  <si>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</si>
  <si>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</si>
  <si>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</si>
  <si>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</si>
  <si>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</si>
  <si>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</si>
  <si>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</si>
  <si>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</si>
  <si>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</si>
  <si>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</si>
  <si>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</si>
  <si>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</si>
  <si>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</si>
  <si>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</si>
  <si>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</si>
  <si>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</si>
  <si>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</si>
  <si>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</si>
  <si>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</si>
  <si>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</si>
  <si>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</si>
  <si>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</si>
  <si>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</si>
  <si>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</si>
  <si>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</si>
  <si>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</si>
  <si>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</si>
  <si>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</si>
  <si>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</si>
  <si>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</si>
  <si>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</si>
  <si>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</si>
  <si>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</si>
  <si>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</si>
  <si>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</si>
  <si>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</si>
  <si>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</si>
  <si>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</si>
  <si>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</si>
  <si>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</si>
  <si>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</si>
  <si>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</si>
  <si>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</si>
  <si>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</si>
  <si>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</si>
  <si>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</si>
  <si>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</si>
  <si>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</si>
  <si>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</si>
  <si>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</si>
  <si>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</si>
  <si>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</si>
  <si>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</si>
  <si>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</si>
  <si>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</si>
  <si>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</si>
  <si>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</si>
  <si>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</si>
  <si>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</si>
  <si>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</si>
  <si>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</si>
  <si>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</si>
  <si>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</si>
  <si>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</si>
  <si>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</si>
  <si>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</si>
  <si>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</si>
  <si>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</si>
  <si>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</si>
  <si>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</si>
  <si>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</si>
  <si>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</si>
  <si>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</si>
  <si>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</si>
  <si>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</si>
  <si>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</si>
  <si>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</si>
  <si>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</si>
  <si>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</si>
  <si>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</si>
  <si>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</si>
  <si>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</si>
  <si>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</si>
  <si>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</si>
  <si>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</si>
  <si>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</si>
  <si>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</si>
  <si>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</si>
  <si>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</si>
  <si>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</si>
  <si>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</si>
  <si>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</si>
  <si>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</si>
  <si>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</si>
  <si>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</si>
  <si>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</si>
  <si>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</si>
  <si>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</si>
  <si>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</si>
  <si>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</si>
  <si>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</si>
  <si>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</si>
  <si>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</si>
  <si>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</si>
  <si>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</si>
  <si>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</si>
  <si>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</si>
  <si>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</si>
  <si>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</si>
  <si>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</si>
  <si>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</si>
  <si>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</si>
  <si>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</si>
  <si>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</si>
  <si>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</si>
  <si>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</si>
  <si>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</si>
  <si>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</si>
  <si>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</si>
  <si>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</si>
  <si>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</si>
  <si>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</si>
  <si>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</si>
  <si>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</si>
  <si>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</si>
  <si>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</si>
  <si>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</si>
  <si>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</si>
  <si>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</si>
  <si>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</si>
  <si>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</si>
  <si>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</si>
  <si>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</si>
  <si>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</si>
  <si>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</si>
  <si>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</si>
  <si>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</si>
  <si>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</si>
  <si>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</si>
  <si>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</si>
  <si>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</si>
  <si>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</si>
  <si>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</si>
  <si>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</si>
  <si>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</si>
  <si>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</si>
  <si>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</si>
  <si>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</si>
  <si>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</si>
  <si>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</si>
  <si>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</si>
  <si>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</si>
  <si>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</si>
  <si>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</si>
  <si>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</si>
  <si>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</si>
  <si>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</si>
  <si>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</si>
  <si>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</si>
  <si>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</si>
  <si>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</si>
  <si>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</si>
  <si>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</si>
  <si>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</si>
  <si>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</si>
  <si>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</si>
  <si>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</si>
  <si>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</si>
  <si>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</si>
  <si>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</si>
  <si>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</si>
  <si>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</si>
  <si>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</si>
  <si>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</si>
  <si>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</si>
  <si>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</si>
  <si>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</si>
  <si>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</si>
  <si>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</si>
  <si>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</si>
  <si>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</si>
  <si>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</si>
  <si>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</si>
  <si>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</si>
  <si>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</si>
  <si>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</si>
  <si>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</si>
  <si>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</si>
  <si>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</si>
  <si>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</si>
  <si>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</si>
  <si>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</si>
  <si>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</si>
  <si>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</si>
  <si>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</si>
  <si>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</si>
  <si>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</si>
  <si>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</si>
  <si>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</si>
  <si>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</si>
  <si>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</si>
  <si>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</si>
  <si>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</si>
  <si>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</si>
  <si>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</si>
  <si>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</si>
  <si>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</si>
  <si>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</si>
  <si>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</si>
  <si>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</si>
  <si>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</si>
  <si>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</si>
  <si>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</si>
  <si>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</si>
  <si>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</si>
  <si>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</si>
  <si>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</si>
  <si>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</si>
  <si>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</si>
  <si>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</si>
  <si>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</si>
  <si>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</si>
  <si>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</si>
  <si>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</si>
  <si>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</si>
  <si>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</si>
  <si>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</si>
  <si>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</si>
  <si>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</si>
  <si>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</si>
  <si>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</si>
  <si>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</si>
  <si>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</si>
  <si>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</si>
  <si>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</si>
  <si>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</si>
  <si>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</si>
  <si>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</si>
  <si>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</si>
  <si>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</si>
  <si>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</si>
  <si>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</si>
  <si>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</si>
  <si>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</si>
  <si>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</si>
  <si>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</si>
  <si>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</si>
  <si>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</si>
  <si>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</si>
  <si>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</si>
  <si>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</si>
  <si>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</si>
  <si>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</si>
  <si>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</si>
  <si>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</si>
  <si>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</si>
  <si>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</si>
  <si>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</si>
  <si>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</si>
  <si>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</si>
  <si>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</si>
  <si>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</si>
  <si>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</si>
  <si>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</si>
  <si>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</si>
  <si>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</si>
  <si>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</si>
  <si>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</si>
  <si>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</si>
  <si>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</si>
  <si>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</si>
  <si>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</si>
  <si>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</si>
  <si>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</si>
  <si>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</si>
  <si>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</si>
  <si>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</si>
  <si>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</si>
  <si>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</si>
  <si>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</si>
  <si>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</si>
  <si>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</si>
  <si>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</si>
  <si>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</si>
  <si>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</si>
  <si>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</si>
  <si>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</si>
  <si>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</si>
  <si>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</si>
  <si>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</si>
  <si>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</si>
  <si>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</si>
  <si>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</si>
  <si>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</si>
  <si>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</si>
  <si>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</si>
  <si>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</si>
  <si>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</si>
  <si>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</si>
  <si>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</si>
  <si>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</si>
  <si>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</si>
  <si>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</si>
  <si>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</si>
  <si>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</si>
  <si>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</si>
  <si>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</si>
  <si>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</si>
  <si>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</si>
  <si>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</si>
  <si>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</si>
  <si>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</si>
  <si>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</si>
  <si>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</si>
  <si>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</si>
  <si>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</si>
  <si>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</si>
  <si>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</si>
  <si>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</si>
  <si>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</si>
  <si>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</si>
  <si>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</si>
  <si>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</si>
  <si>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</si>
  <si>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</si>
  <si>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</si>
  <si>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</si>
  <si>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</si>
  <si>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</si>
  <si>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</si>
  <si>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</si>
  <si>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</si>
  <si>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</si>
  <si>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</si>
  <si>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</si>
  <si>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</si>
  <si>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</si>
  <si>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</si>
  <si>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</si>
  <si>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</si>
  <si>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</si>
  <si>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</si>
  <si>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</si>
  <si>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</si>
  <si>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</si>
  <si>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</si>
  <si>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</si>
  <si>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</si>
  <si>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</si>
  <si>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</si>
  <si>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</si>
  <si>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</si>
  <si>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</si>
  <si>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</si>
  <si>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</si>
  <si>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</si>
  <si>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</si>
  <si>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</si>
  <si>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</si>
  <si>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</si>
  <si>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</si>
  <si>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</si>
  <si>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</si>
  <si>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</si>
  <si>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</si>
  <si>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</si>
  <si>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</si>
  <si>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</si>
  <si>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</si>
  <si>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</si>
  <si>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</si>
  <si>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</si>
  <si>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</si>
  <si>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</si>
  <si>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</si>
  <si>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</si>
  <si>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</si>
  <si>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</si>
  <si>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</si>
  <si>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</si>
  <si>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</si>
  <si>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</si>
  <si>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</si>
  <si>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</si>
  <si>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</si>
  <si>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</si>
  <si>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</si>
  <si>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</si>
  <si>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</si>
  <si>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</si>
  <si>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</si>
  <si>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</si>
  <si>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</si>
  <si>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</si>
  <si>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</si>
  <si>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</si>
  <si>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</si>
  <si>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</si>
  <si>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</si>
  <si>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</si>
  <si>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</si>
  <si>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</si>
  <si>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</si>
  <si>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</si>
  <si>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</si>
  <si>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</si>
  <si>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</si>
  <si>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</si>
  <si>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</si>
  <si>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</si>
  <si>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</si>
  <si>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</si>
  <si>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</si>
  <si>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</si>
  <si>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</si>
  <si>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</si>
  <si>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</si>
  <si>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</si>
  <si>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</si>
  <si>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</si>
  <si>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</si>
  <si>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</si>
  <si>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</si>
  <si>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</si>
  <si>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</si>
  <si>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</si>
  <si>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</si>
  <si>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</si>
  <si>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</si>
  <si>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</si>
  <si>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</si>
  <si>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</si>
  <si>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</si>
  <si>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</si>
  <si>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</si>
  <si>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</si>
  <si>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</si>
  <si>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</si>
  <si>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</si>
  <si>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</si>
  <si>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</si>
  <si>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</si>
  <si>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</si>
  <si>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</si>
  <si>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</si>
  <si>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</si>
  <si>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</si>
  <si>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</si>
  <si>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</si>
  <si>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</si>
  <si>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</si>
  <si>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</si>
  <si>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</si>
  <si>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</si>
  <si>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</si>
  <si>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</si>
  <si>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</si>
  <si>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</si>
  <si>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</si>
  <si>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</si>
  <si>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</si>
  <si>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</si>
  <si>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</si>
  <si>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</si>
  <si>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</si>
  <si>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</si>
  <si>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</si>
  <si>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</si>
  <si>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</si>
  <si>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</si>
  <si>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</si>
  <si>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</si>
  <si>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</si>
  <si>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</si>
  <si>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</si>
  <si>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</si>
  <si>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</si>
  <si>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</si>
  <si>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</si>
  <si>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</si>
  <si>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</si>
  <si>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</si>
  <si>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</si>
  <si>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</si>
  <si>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</si>
  <si>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</si>
  <si>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</si>
  <si>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</si>
  <si>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</si>
  <si>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</si>
  <si>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</si>
  <si>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</si>
  <si>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</si>
  <si>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</si>
  <si>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</si>
  <si>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</si>
  <si>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</si>
  <si>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</si>
  <si>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</si>
  <si>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</si>
  <si>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</si>
  <si>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</si>
  <si>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</si>
  <si>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</si>
  <si>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</si>
  <si>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</si>
  <si>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</si>
  <si>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</si>
  <si>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</si>
  <si>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</si>
  <si>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</si>
  <si>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</si>
  <si>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</si>
  <si>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</si>
  <si>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</si>
  <si>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</si>
  <si>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</si>
  <si>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</si>
  <si>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</si>
  <si>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</si>
  <si>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</si>
  <si>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</si>
  <si>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</si>
  <si>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</si>
  <si>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</si>
  <si>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</si>
  <si>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</si>
  <si>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</si>
  <si>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</si>
  <si>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</si>
  <si>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</si>
  <si>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</si>
  <si>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</si>
  <si>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</si>
  <si>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</si>
  <si>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</si>
  <si>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</si>
  <si>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</si>
  <si>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</si>
  <si>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</si>
  <si>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</si>
  <si>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</si>
  <si>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</si>
  <si>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</si>
  <si>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</si>
  <si>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</si>
  <si>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</si>
  <si>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</si>
  <si>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</si>
  <si>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</si>
  <si>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</si>
  <si>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</si>
  <si>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</si>
  <si>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</si>
  <si>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</si>
  <si>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</si>
  <si>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</si>
  <si>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</si>
  <si>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</si>
  <si>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</si>
  <si>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</si>
  <si>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</si>
  <si>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</si>
  <si>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</si>
  <si>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</si>
  <si>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</si>
  <si>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</si>
  <si>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</si>
  <si>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</si>
  <si>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</si>
  <si>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</si>
  <si>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</si>
  <si>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</si>
  <si>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</si>
  <si>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</si>
  <si>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</si>
  <si>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</si>
  <si>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</si>
  <si>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</si>
  <si>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</si>
  <si>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</si>
  <si>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</si>
  <si>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</si>
  <si>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</si>
  <si>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</si>
  <si>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</si>
  <si>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</si>
  <si>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</si>
  <si>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</si>
  <si>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</si>
  <si>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</si>
  <si>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</si>
  <si>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</si>
  <si>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</si>
  <si>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</si>
  <si>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</si>
  <si>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</si>
  <si>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</si>
  <si>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</si>
  <si>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</si>
  <si>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</si>
  <si>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</si>
  <si>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</si>
  <si>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</si>
  <si>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</si>
  <si>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</si>
  <si>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</si>
  <si>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</si>
  <si>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</si>
  <si>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</si>
  <si>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</si>
  <si>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</si>
  <si>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</si>
  <si>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</si>
  <si>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</si>
  <si>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</si>
  <si>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</si>
  <si>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</si>
  <si>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</si>
  <si>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</si>
  <si>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</si>
  <si>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</si>
  <si>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</si>
  <si>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</si>
  <si>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</si>
  <si>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</si>
  <si>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</si>
  <si>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</si>
  <si>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</si>
  <si>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</si>
  <si>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</si>
  <si>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</si>
  <si>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</si>
  <si>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</si>
  <si>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</si>
  <si>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</si>
  <si>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</si>
  <si>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</si>
  <si>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</si>
  <si>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</si>
  <si>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</si>
  <si>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</si>
  <si>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</si>
  <si>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</si>
  <si>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</si>
  <si>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</si>
  <si>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</si>
  <si>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</si>
  <si>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</si>
  <si>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</si>
  <si>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</si>
  <si>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</si>
  <si>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</si>
  <si>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</si>
  <si>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</si>
  <si>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</si>
  <si>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</si>
  <si>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</si>
  <si>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</si>
  <si>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</si>
  <si>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</si>
  <si>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</si>
  <si>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</si>
  <si>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</si>
  <si>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</si>
  <si>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</si>
  <si>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</si>
  <si>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</si>
  <si>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</si>
  <si>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</si>
  <si>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</si>
  <si>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</si>
  <si>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</si>
  <si>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</si>
  <si>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</si>
  <si>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</si>
  <si>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</si>
  <si>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</si>
  <si>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</si>
  <si>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</si>
  <si>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</si>
  <si>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</si>
  <si>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</si>
  <si>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</si>
  <si>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</si>
  <si>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</si>
  <si>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</si>
  <si>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</si>
  <si>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</si>
  <si>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</si>
  <si>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</si>
  <si>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</si>
  <si>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</si>
  <si>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</si>
  <si>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</si>
  <si>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</si>
  <si>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</si>
  <si>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</si>
  <si>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</si>
  <si>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</si>
  <si>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</si>
  <si>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</si>
  <si>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</si>
  <si>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</si>
  <si>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</si>
  <si>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</si>
  <si>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</si>
  <si>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</si>
  <si>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</si>
  <si>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</si>
  <si>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</si>
  <si>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</si>
  <si>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</si>
  <si>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</si>
  <si>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</si>
  <si>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</si>
  <si>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</si>
  <si>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</si>
  <si>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</si>
  <si>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</si>
  <si>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</si>
  <si>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</si>
  <si>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</si>
  <si>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</si>
  <si>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</si>
  <si>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</si>
  <si>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</si>
  <si>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</si>
  <si>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</si>
  <si>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</si>
  <si>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</si>
  <si>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</si>
  <si>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</si>
  <si>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</si>
  <si>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</si>
  <si>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</si>
  <si>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</si>
  <si>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</si>
  <si>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</si>
  <si>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</si>
  <si>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</si>
  <si>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</si>
  <si>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</si>
  <si>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</si>
  <si>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</si>
  <si>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</si>
  <si>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</si>
  <si>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</si>
  <si>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</si>
  <si>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</si>
  <si>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</si>
  <si>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</si>
  <si>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</si>
  <si>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</si>
  <si>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</si>
  <si>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</si>
  <si>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</si>
  <si>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</si>
  <si>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</si>
  <si>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</si>
  <si>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</si>
  <si>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</si>
  <si>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</si>
  <si>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</si>
  <si>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</si>
  <si>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</si>
  <si>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</si>
  <si>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</si>
  <si>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</si>
  <si>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</si>
  <si>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</si>
  <si>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</si>
  <si>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</si>
  <si>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</si>
  <si>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</si>
  <si>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</si>
  <si>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</si>
  <si>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</si>
  <si>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</si>
  <si>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</si>
  <si>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</si>
  <si>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</si>
  <si>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</si>
  <si>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</si>
  <si>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</si>
  <si>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</si>
  <si>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</si>
  <si>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</si>
  <si>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</si>
  <si>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</si>
  <si>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</si>
  <si>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</si>
  <si>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</si>
  <si>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</si>
  <si>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</si>
  <si>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</si>
  <si>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</si>
  <si>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</si>
  <si>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</si>
  <si>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</si>
  <si>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</si>
  <si>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</si>
  <si>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</si>
  <si>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</si>
  <si>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</si>
  <si>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</si>
  <si>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</si>
  <si>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</si>
  <si>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</si>
  <si>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</si>
  <si>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</si>
  <si>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</si>
  <si>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</si>
  <si>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</si>
  <si>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</si>
  <si>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</si>
  <si>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</si>
  <si>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</si>
  <si>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</si>
  <si>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</si>
  <si>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</si>
  <si>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</si>
  <si>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</si>
  <si>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</si>
  <si>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</si>
  <si>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</si>
  <si>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</si>
  <si>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</si>
  <si>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</si>
  <si>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</si>
  <si>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</si>
  <si>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</si>
  <si>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</si>
  <si>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</si>
  <si>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</si>
  <si>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</si>
  <si>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</si>
  <si>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</si>
  <si>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</si>
  <si>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</si>
  <si>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</si>
  <si>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</si>
  <si>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</si>
  <si>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</si>
  <si>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</si>
  <si>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</si>
  <si>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</si>
  <si>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</si>
  <si>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</si>
  <si>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</si>
  <si>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</si>
  <si>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</si>
  <si>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</si>
  <si>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</si>
  <si>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</si>
  <si>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</si>
  <si>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</si>
  <si>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</si>
  <si>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</si>
  <si>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</si>
  <si>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</si>
  <si>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</si>
  <si>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</si>
  <si>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</si>
  <si>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</si>
  <si>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</si>
  <si>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</si>
  <si>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</si>
  <si>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</si>
  <si>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</si>
  <si>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</si>
  <si>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</si>
  <si>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</si>
  <si>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</si>
  <si>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</si>
  <si>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</si>
  <si>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</si>
  <si>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</si>
  <si>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</si>
  <si>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</si>
  <si>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</si>
  <si>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</si>
  <si>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</si>
  <si>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</si>
  <si>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</si>
  <si>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</si>
  <si>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</si>
  <si>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</si>
  <si>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</si>
  <si>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</si>
  <si>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</si>
  <si>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</si>
  <si>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</si>
  <si>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</si>
  <si>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</si>
  <si>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</si>
  <si>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</si>
  <si>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</si>
  <si>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</si>
  <si>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</si>
  <si>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</si>
  <si>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</si>
  <si>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</si>
  <si>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</si>
  <si>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</si>
  <si>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</si>
  <si>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</si>
  <si>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</si>
  <si>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</si>
  <si>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</si>
  <si>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</si>
  <si>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</si>
  <si>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</si>
  <si>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</si>
  <si>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</si>
  <si>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</si>
  <si>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</si>
  <si>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</si>
  <si>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</si>
  <si>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</si>
  <si>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</si>
  <si>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</si>
  <si>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</si>
  <si>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</si>
  <si>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</si>
  <si>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</si>
  <si>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</si>
  <si>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</si>
  <si>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</si>
  <si>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</si>
  <si>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</si>
  <si>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</si>
  <si>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</si>
  <si>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</si>
  <si>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</si>
  <si>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</si>
  <si>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</si>
  <si>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</si>
  <si>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</si>
  <si>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</si>
  <si>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</si>
  <si>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</si>
  <si>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</si>
  <si>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</si>
  <si>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</si>
  <si>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</si>
  <si>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</si>
  <si>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</si>
  <si>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</si>
  <si>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</si>
  <si>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</si>
  <si>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</si>
  <si>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</si>
  <si>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</si>
  <si>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</si>
  <si>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</si>
  <si>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</si>
  <si>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</si>
  <si>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</si>
  <si>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</si>
  <si>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</si>
  <si>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</si>
  <si>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</si>
  <si>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</si>
  <si>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</si>
  <si>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</si>
  <si>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</si>
  <si>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</si>
  <si>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</si>
  <si>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</si>
  <si>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</si>
  <si>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</si>
  <si>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</si>
  <si>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</si>
  <si>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</si>
  <si>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</si>
  <si>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</si>
  <si>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</si>
  <si>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</si>
  <si>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</si>
  <si>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</si>
  <si>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</si>
  <si>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</si>
  <si>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</si>
  <si>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</si>
  <si>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</si>
  <si>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</si>
  <si>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</si>
  <si>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</si>
  <si>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</si>
  <si>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</si>
  <si>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</si>
  <si>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</si>
  <si>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</si>
  <si>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</si>
  <si>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</si>
  <si>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</si>
  <si>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</si>
  <si>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</si>
  <si>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</si>
  <si>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</si>
  <si>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</si>
  <si>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</si>
  <si>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</si>
  <si>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</si>
  <si>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</si>
  <si>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</si>
  <si>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</si>
  <si>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</si>
  <si>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</si>
  <si>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</si>
  <si>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</si>
  <si>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</si>
  <si>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</si>
  <si>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</si>
  <si>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</si>
  <si>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</si>
  <si>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</si>
  <si>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</si>
  <si>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</si>
  <si>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</si>
  <si>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</si>
  <si>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</si>
  <si>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</si>
  <si>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</si>
  <si>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</si>
  <si>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</si>
  <si>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</si>
  <si>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</si>
  <si>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</si>
  <si>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</si>
  <si>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</si>
  <si>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</si>
  <si>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</si>
  <si>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</si>
  <si>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</si>
  <si>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</si>
  <si>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</si>
  <si>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</si>
  <si>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</si>
  <si>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</si>
  <si>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</si>
  <si>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</si>
  <si>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</si>
  <si>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</si>
  <si>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</si>
  <si>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</si>
  <si>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</si>
  <si>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</si>
  <si>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</si>
  <si>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</si>
  <si>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</si>
  <si>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</si>
  <si>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</si>
  <si>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</si>
  <si>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</si>
  <si>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</si>
  <si>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</si>
  <si>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</si>
  <si>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</si>
  <si>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</si>
  <si>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</si>
  <si>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</si>
  <si>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</si>
  <si>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</si>
  <si>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</si>
  <si>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</si>
  <si>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</si>
  <si>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</si>
  <si>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</si>
  <si>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</si>
  <si>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</si>
  <si>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</si>
  <si>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</si>
  <si>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</si>
  <si>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</si>
  <si>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</si>
  <si>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</si>
  <si>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</si>
  <si>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</si>
  <si>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</si>
  <si>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</si>
  <si>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</si>
  <si>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</si>
  <si>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</si>
  <si>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</si>
  <si>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</si>
  <si>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</si>
  <si>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</si>
  <si>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</si>
  <si>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</si>
  <si>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</si>
  <si>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</si>
  <si>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</si>
  <si>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</si>
  <si>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</si>
  <si>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</si>
  <si>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</si>
  <si>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</si>
  <si>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</si>
  <si>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</si>
  <si>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</si>
  <si>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</si>
  <si>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</si>
  <si>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</si>
  <si>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</si>
  <si>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</si>
  <si>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</si>
  <si>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</si>
  <si>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</si>
  <si>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</si>
  <si>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</si>
  <si>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</si>
  <si>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</si>
  <si>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</si>
  <si>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</si>
  <si>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</si>
  <si>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</si>
  <si>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</si>
  <si>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</si>
  <si>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</si>
  <si>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</si>
  <si>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</si>
  <si>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</si>
  <si>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</si>
  <si>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</si>
  <si>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</si>
  <si>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</si>
  <si>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</si>
  <si>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</si>
  <si>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</si>
  <si>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</si>
  <si>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</si>
  <si>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</si>
  <si>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</si>
  <si>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</si>
  <si>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</si>
  <si>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</si>
  <si>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</si>
  <si>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</si>
  <si>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</si>
  <si>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</si>
  <si>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</si>
  <si>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</si>
  <si>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</si>
  <si>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</si>
  <si>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</si>
  <si>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</si>
  <si>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</si>
  <si>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</si>
  <si>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</si>
  <si>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</si>
  <si>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</si>
  <si>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</si>
  <si>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</si>
  <si>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</si>
  <si>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</si>
  <si>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</si>
  <si>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</si>
  <si>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</si>
  <si>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</si>
  <si>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</si>
  <si>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</si>
  <si>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</si>
  <si>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</si>
  <si>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</si>
  <si>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</si>
  <si>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</si>
  <si>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</si>
  <si>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</si>
  <si>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</si>
  <si>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</si>
  <si>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</si>
  <si>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</si>
  <si>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</si>
  <si>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</si>
  <si>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</si>
  <si>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</si>
  <si>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</si>
  <si>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</si>
  <si>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</si>
  <si>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</si>
  <si>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</si>
  <si>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</si>
  <si>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</si>
  <si>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</si>
  <si>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</si>
  <si>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</si>
  <si>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</si>
  <si>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</si>
  <si>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</si>
  <si>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</si>
  <si>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</si>
  <si>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</si>
  <si>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</si>
  <si>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</si>
  <si>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</si>
  <si>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</si>
  <si>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</si>
  <si>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</si>
  <si>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</si>
  <si>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</si>
  <si>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</si>
  <si>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</si>
  <si>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</si>
  <si>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</si>
  <si>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</si>
  <si>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</si>
  <si>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</si>
  <si>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</si>
  <si>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</si>
  <si>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</si>
  <si>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</si>
  <si>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</si>
  <si>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</si>
  <si>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</si>
  <si>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</si>
  <si>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</si>
  <si>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</si>
  <si>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</si>
  <si>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</si>
  <si>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</si>
  <si>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</si>
  <si>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</si>
  <si>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</si>
  <si>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</si>
  <si>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</si>
  <si>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</si>
  <si>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</si>
  <si>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</si>
  <si>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</si>
  <si>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</si>
  <si>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</si>
  <si>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</si>
  <si>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</si>
  <si>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</si>
  <si>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</si>
  <si>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</si>
  <si>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</si>
  <si>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</si>
  <si>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</si>
  <si>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</si>
  <si>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</si>
  <si>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</si>
  <si>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</si>
  <si>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</si>
  <si>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</si>
  <si>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</si>
  <si>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</si>
  <si>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</si>
  <si>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</si>
  <si>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</si>
  <si>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</si>
  <si>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</si>
  <si>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</si>
  <si>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</si>
  <si>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</si>
  <si>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</si>
  <si>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</si>
  <si>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</si>
  <si>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</si>
  <si>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</si>
  <si>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</si>
  <si>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</si>
  <si>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</si>
  <si>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</si>
  <si>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</si>
  <si>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</si>
  <si>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</si>
  <si>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</si>
  <si>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</si>
  <si>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</si>
  <si>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</si>
  <si>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</si>
  <si>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</si>
  <si>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</si>
  <si>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</si>
  <si>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</si>
  <si>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</si>
  <si>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</si>
  <si>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</si>
  <si>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</si>
  <si>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</si>
  <si>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</si>
  <si>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</si>
  <si>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</si>
  <si>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</si>
  <si>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</si>
  <si>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</si>
  <si>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</si>
  <si>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</si>
  <si>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</si>
  <si>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</si>
  <si>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</si>
  <si>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</si>
  <si>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</si>
  <si>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</si>
  <si>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</si>
  <si>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</si>
  <si>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</si>
  <si>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</si>
  <si>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</si>
  <si>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</si>
  <si>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</si>
  <si>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</si>
  <si>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</si>
  <si>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</si>
  <si>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</si>
  <si>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</si>
  <si>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</si>
  <si>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</si>
  <si>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</si>
  <si>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</si>
  <si>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</si>
  <si>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</si>
  <si>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</si>
  <si>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</si>
  <si>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</si>
  <si>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</si>
  <si>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</si>
  <si>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</si>
  <si>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</si>
  <si>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</si>
  <si>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</si>
  <si>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</si>
  <si>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</si>
  <si>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</si>
  <si>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</si>
  <si>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</si>
  <si>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</si>
  <si>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</si>
  <si>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</si>
  <si>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</si>
  <si>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</si>
  <si>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</si>
  <si>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</si>
  <si>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</si>
  <si>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</si>
  <si>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</si>
  <si>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</si>
  <si>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</si>
  <si>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</si>
  <si>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</si>
  <si>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</si>
  <si>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</si>
  <si>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</si>
  <si>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</si>
  <si>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</si>
  <si>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</si>
  <si>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</si>
  <si>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</si>
  <si>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</si>
  <si>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</si>
  <si>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</si>
  <si>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</si>
  <si>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</si>
  <si>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</si>
  <si>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</si>
  <si>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</si>
  <si>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</si>
  <si>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</si>
  <si>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</si>
  <si>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</si>
  <si>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</si>
  <si>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</si>
  <si>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</si>
  <si>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</si>
  <si>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</si>
  <si>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</si>
  <si>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</si>
  <si>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</si>
  <si>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</si>
  <si>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</si>
  <si>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</si>
  <si>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</si>
  <si>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</si>
  <si>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</si>
  <si>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</si>
  <si>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</si>
  <si>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</si>
  <si>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</si>
  <si>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</si>
  <si>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</si>
  <si>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</si>
  <si>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</si>
  <si>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</si>
  <si>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</si>
  <si>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</si>
  <si>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</si>
  <si>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</si>
  <si>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</si>
  <si>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</si>
  <si>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</si>
  <si>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</si>
  <si>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</si>
  <si>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</si>
  <si>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</si>
  <si>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</si>
  <si>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</si>
  <si>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</si>
  <si>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</si>
  <si>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</si>
  <si>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</si>
  <si>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</si>
  <si>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</si>
  <si>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</si>
  <si>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</si>
  <si>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</si>
  <si>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</si>
  <si>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</si>
  <si>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</si>
  <si>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</si>
  <si>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</si>
  <si>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</si>
  <si>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</si>
  <si>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</si>
  <si>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</si>
  <si>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</si>
  <si>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</si>
  <si>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</si>
  <si>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</si>
  <si>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</si>
  <si>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</si>
  <si>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</si>
  <si>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</si>
  <si>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</si>
  <si>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</si>
  <si>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</si>
  <si>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</si>
  <si>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</si>
  <si>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</si>
  <si>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</si>
  <si>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</si>
  <si>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</si>
  <si>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</si>
  <si>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</si>
  <si>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</si>
  <si>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</si>
  <si>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</si>
  <si>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</si>
  <si>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</si>
  <si>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</si>
  <si>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</si>
  <si>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</si>
  <si>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</si>
  <si>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</si>
  <si>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</si>
  <si>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</si>
  <si>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</si>
  <si>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</si>
  <si>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</si>
  <si>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</si>
  <si>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</si>
  <si>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</si>
  <si>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</si>
  <si>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</si>
  <si>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</si>
  <si>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</si>
  <si>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</si>
  <si>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</si>
  <si>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</si>
  <si>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</si>
  <si>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</si>
  <si>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</si>
  <si>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</si>
  <si>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</si>
  <si>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</si>
  <si>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</si>
  <si>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</si>
  <si>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</si>
  <si>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</si>
  <si>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</si>
  <si>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</si>
  <si>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</si>
  <si>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</si>
  <si>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</si>
  <si>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</si>
  <si>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</si>
  <si>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</si>
  <si>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</si>
  <si>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</si>
  <si>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</si>
  <si>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</si>
  <si>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</si>
  <si>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</si>
  <si>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</si>
  <si>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</si>
  <si>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</si>
  <si>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</si>
  <si>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</si>
  <si>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</si>
  <si>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</si>
  <si>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</si>
  <si>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</si>
  <si>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</si>
  <si>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</si>
  <si>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</si>
  <si>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</si>
  <si>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</si>
  <si>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</si>
  <si>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</si>
  <si>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</si>
  <si>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</si>
  <si>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</si>
  <si>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</si>
  <si>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</si>
  <si>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</si>
  <si>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</si>
  <si>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</si>
  <si>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</si>
  <si>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</si>
  <si>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</si>
  <si>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</si>
  <si>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</si>
  <si>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</si>
  <si>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</si>
  <si>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</si>
  <si>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</si>
  <si>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</si>
  <si>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</si>
  <si>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</si>
  <si>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</si>
  <si>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</si>
  <si>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</si>
  <si>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</si>
  <si>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</si>
  <si>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</si>
  <si>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</si>
  <si>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</si>
  <si>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</si>
  <si>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</si>
  <si>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</si>
  <si>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</si>
  <si>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</si>
  <si>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</si>
  <si>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</si>
  <si>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</si>
  <si>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</si>
  <si>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</si>
  <si>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</si>
  <si>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</si>
  <si>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</si>
  <si>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</si>
  <si>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</si>
  <si>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</si>
  <si>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</si>
  <si>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</si>
  <si>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</si>
  <si>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</si>
  <si>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</si>
  <si>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</si>
  <si>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</si>
  <si>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</si>
  <si>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</si>
  <si>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</si>
  <si>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</si>
  <si>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</si>
  <si>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</si>
  <si>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</si>
  <si>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</si>
  <si>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</si>
  <si>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</si>
  <si>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</si>
  <si>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</si>
  <si>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</si>
  <si>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</si>
  <si>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</si>
  <si>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</si>
  <si>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</si>
  <si>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</si>
  <si>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</si>
  <si>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</si>
  <si>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</si>
  <si>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</si>
  <si>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</si>
  <si>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</si>
  <si>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</si>
  <si>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</si>
  <si>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</si>
  <si>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</si>
  <si>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</si>
  <si>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</si>
  <si>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</si>
  <si>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</si>
  <si>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</si>
  <si>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</si>
  <si>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</si>
  <si>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</si>
  <si>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</si>
  <si>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</si>
  <si>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</si>
  <si>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</si>
  <si>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</si>
  <si>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</si>
  <si>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</si>
  <si>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</si>
  <si>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</si>
  <si>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</si>
  <si>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</si>
  <si>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</si>
  <si>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</si>
  <si>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</si>
  <si>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</si>
  <si>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</si>
  <si>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</si>
  <si>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</si>
  <si>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</si>
  <si>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</si>
  <si>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</si>
  <si>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</si>
  <si>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</si>
  <si>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</si>
  <si>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</si>
  <si>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</si>
  <si>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</si>
  <si>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</si>
  <si>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</si>
  <si>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</si>
  <si>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</si>
  <si>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</si>
  <si>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</si>
  <si>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</si>
  <si>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</si>
  <si>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</si>
  <si>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</si>
  <si>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</si>
  <si>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</si>
  <si>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</si>
  <si>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</si>
  <si>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</si>
  <si>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</si>
  <si>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</si>
  <si>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</si>
  <si>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</si>
  <si>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</si>
  <si>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</si>
  <si>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</si>
  <si>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</si>
  <si>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</si>
  <si>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</si>
  <si>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</si>
  <si>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</si>
  <si>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</si>
  <si>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</si>
  <si>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</si>
  <si>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</si>
  <si>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</si>
  <si>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</si>
  <si>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</si>
  <si>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</si>
  <si>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</si>
  <si>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</si>
  <si>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</si>
  <si>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</si>
  <si>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</si>
  <si>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</si>
  <si>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</si>
  <si>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</si>
  <si>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</si>
  <si>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</si>
  <si>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</si>
  <si>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</si>
  <si>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</si>
  <si>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</si>
  <si>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</si>
  <si>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</si>
  <si>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</si>
  <si>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</si>
  <si>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</si>
  <si>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</si>
  <si>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</si>
  <si>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</si>
  <si>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</si>
  <si>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</si>
  <si>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</si>
  <si>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</si>
  <si>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</si>
  <si>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</si>
  <si>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</si>
  <si>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</si>
  <si>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</si>
  <si>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</si>
  <si>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</si>
  <si>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</si>
  <si>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</si>
  <si>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</si>
  <si>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</si>
  <si>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</si>
  <si>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</si>
  <si>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</si>
  <si>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</si>
  <si>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</si>
  <si>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</si>
  <si>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</si>
  <si>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</si>
  <si>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</si>
  <si>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</si>
  <si>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</si>
  <si>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</si>
  <si>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</si>
  <si>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</si>
  <si>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</si>
  <si>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</si>
  <si>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</si>
  <si>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</si>
  <si>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</si>
  <si>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</si>
  <si>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</si>
  <si>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</si>
  <si>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</si>
  <si>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</si>
  <si>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</si>
  <si>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</si>
  <si>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</si>
  <si>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</si>
  <si>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</si>
  <si>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</si>
  <si>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</si>
  <si>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</si>
  <si>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</si>
  <si>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</si>
  <si>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</si>
  <si>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</si>
  <si>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</si>
  <si>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</si>
  <si>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</si>
  <si>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</si>
  <si>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</si>
  <si>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</si>
  <si>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</si>
  <si>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</si>
  <si>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</si>
  <si>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</si>
  <si>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</si>
  <si>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</si>
  <si>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</si>
  <si>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</si>
  <si>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</si>
  <si>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</si>
  <si>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</si>
  <si>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</si>
  <si>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</si>
  <si>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</si>
  <si>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</si>
  <si>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</si>
  <si>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</si>
  <si>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</si>
  <si>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</si>
  <si>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</si>
  <si>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</si>
  <si>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</si>
  <si>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</si>
  <si>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</si>
  <si>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</si>
  <si>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</si>
  <si>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</si>
  <si>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</si>
  <si>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</si>
  <si>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</si>
  <si>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</si>
  <si>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</si>
  <si>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</si>
  <si>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</si>
  <si>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</si>
  <si>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</si>
  <si>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</si>
  <si>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</si>
  <si>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</si>
  <si>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</si>
  <si>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</si>
  <si>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</si>
  <si>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</si>
  <si>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</si>
  <si>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</si>
  <si>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</si>
  <si>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</si>
  <si>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</si>
  <si>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</si>
  <si>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</si>
  <si>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</si>
  <si>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</si>
  <si>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</si>
  <si>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</si>
  <si>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</si>
  <si>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</si>
  <si>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</si>
  <si>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</si>
  <si>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</si>
  <si>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</si>
  <si>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</si>
  <si>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</si>
  <si>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</si>
  <si>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</si>
  <si>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</si>
  <si>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</si>
  <si>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</si>
  <si>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</si>
  <si>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</si>
  <si>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</si>
  <si>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</si>
  <si>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</si>
  <si>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</si>
  <si>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</si>
  <si>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</si>
  <si>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</si>
  <si>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</si>
  <si>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</si>
  <si>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</si>
  <si>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</si>
  <si>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</si>
  <si>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</si>
  <si>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</si>
  <si>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</si>
  <si>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</si>
  <si>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</si>
  <si>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</si>
  <si>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</si>
  <si>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</si>
  <si>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</si>
  <si>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</si>
  <si>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</si>
  <si>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</si>
  <si>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</si>
  <si>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</si>
  <si>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</si>
  <si>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</si>
  <si>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</si>
  <si>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</si>
  <si>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</si>
  <si>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</si>
  <si>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</si>
  <si>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</si>
  <si>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</si>
  <si>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</si>
  <si>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</si>
  <si>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</si>
  <si>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</si>
  <si>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</si>
  <si>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</si>
  <si>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</si>
  <si>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</si>
  <si>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</si>
  <si>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</si>
  <si>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</si>
  <si>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</si>
  <si>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</si>
  <si>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</si>
  <si>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</si>
  <si>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</si>
  <si>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</si>
  <si>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</si>
  <si>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</si>
  <si>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</si>
  <si>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</si>
  <si>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</si>
  <si>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</si>
  <si>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</si>
  <si>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</si>
  <si>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</si>
  <si>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</si>
  <si>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</si>
  <si>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</si>
  <si>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</si>
  <si>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</si>
  <si>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</si>
  <si>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</si>
  <si>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</si>
  <si>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</si>
  <si>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</si>
  <si>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</si>
  <si>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</si>
  <si>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</si>
  <si>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</si>
  <si>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</si>
  <si>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</si>
  <si>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</si>
  <si>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</si>
  <si>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</si>
  <si>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</si>
  <si>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</si>
  <si>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</si>
  <si>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</si>
  <si>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</si>
  <si>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</si>
  <si>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</si>
  <si>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</si>
  <si>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</si>
  <si>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</si>
  <si>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</si>
  <si>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</si>
  <si>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</si>
  <si>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</si>
  <si>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</si>
  <si>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</si>
  <si>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</si>
  <si>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</si>
  <si>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</si>
  <si>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</si>
  <si>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</si>
  <si>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</si>
  <si>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</si>
  <si>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</si>
  <si>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</si>
  <si>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</si>
  <si>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</si>
  <si>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</si>
  <si>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</si>
  <si>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</si>
  <si>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</si>
  <si>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</si>
  <si>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</si>
  <si>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</si>
  <si>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</si>
  <si>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</si>
  <si>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</si>
  <si>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</si>
  <si>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</si>
  <si>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</si>
  <si>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</si>
  <si>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</si>
  <si>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</si>
  <si>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</si>
  <si>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</si>
  <si>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</si>
  <si>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</si>
  <si>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</si>
  <si>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</si>
  <si>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</si>
  <si>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</si>
  <si>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</si>
  <si>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</si>
  <si>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</si>
  <si>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</si>
  <si>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</si>
  <si>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</si>
  <si>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</si>
  <si>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</si>
  <si>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</si>
  <si>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</si>
  <si>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</si>
  <si>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</si>
  <si>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</si>
  <si>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</si>
  <si>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</si>
  <si>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</si>
  <si>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</si>
  <si>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</si>
  <si>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</si>
  <si>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</si>
  <si>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</si>
  <si>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</si>
  <si>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</si>
  <si>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</si>
  <si>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</si>
  <si>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</si>
  <si>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</si>
  <si>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</si>
  <si>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</si>
  <si>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</si>
  <si>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</si>
  <si>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</si>
  <si>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</si>
  <si>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</si>
  <si>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</si>
  <si>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</si>
  <si>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</si>
  <si>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</si>
  <si>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</si>
  <si>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</si>
  <si>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</si>
  <si>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</si>
  <si>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</si>
  <si>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</si>
  <si>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</si>
  <si>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</si>
  <si>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</si>
  <si>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</si>
  <si>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</si>
  <si>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</si>
  <si>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</si>
  <si>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</si>
  <si>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</si>
  <si>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</si>
  <si>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</si>
  <si>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</si>
  <si>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</si>
  <si>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</si>
  <si>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</si>
  <si>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</si>
  <si>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</si>
  <si>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</si>
  <si>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</si>
  <si>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</si>
  <si>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</si>
  <si>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</si>
  <si>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</si>
  <si>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</si>
  <si>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</si>
  <si>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</si>
  <si>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</si>
  <si>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</si>
  <si>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</si>
  <si>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</si>
  <si>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</si>
  <si>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</si>
  <si>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</si>
  <si>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</si>
  <si>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</si>
  <si>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</si>
  <si>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</si>
  <si>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</si>
  <si>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</si>
  <si>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</si>
  <si>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</si>
  <si>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</si>
  <si>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</si>
  <si>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</si>
  <si>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</si>
  <si>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</si>
  <si>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</si>
  <si>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</si>
  <si>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</si>
  <si>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</si>
  <si>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</si>
  <si>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</si>
  <si>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</si>
  <si>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</si>
  <si>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</si>
  <si>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</si>
  <si>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</si>
  <si>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</si>
  <si>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</si>
  <si>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</si>
  <si>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</si>
  <si>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</si>
  <si>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</si>
  <si>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</si>
  <si>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</si>
  <si>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</si>
  <si>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</si>
  <si>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</si>
  <si>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</si>
  <si>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</si>
  <si>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</si>
  <si>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</si>
  <si>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</si>
  <si>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</si>
  <si>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</si>
  <si>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</si>
  <si>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</si>
  <si>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</si>
  <si>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</si>
  <si>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</si>
  <si>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</si>
  <si>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</si>
  <si>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</si>
  <si>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</si>
  <si>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</si>
  <si>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</si>
  <si>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</si>
  <si>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</si>
  <si>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</si>
  <si>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</si>
  <si>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</si>
  <si>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</si>
  <si>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</si>
  <si>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</si>
  <si>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</si>
  <si>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</si>
  <si>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</si>
  <si>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</si>
  <si>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</si>
  <si>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</si>
  <si>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</si>
  <si>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</si>
  <si>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</si>
  <si>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</si>
  <si>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</si>
  <si>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</si>
  <si>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</si>
  <si>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</si>
  <si>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</si>
  <si>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</si>
  <si>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</si>
  <si>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</si>
  <si>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</si>
  <si>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</si>
  <si>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</si>
  <si>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</si>
  <si>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</si>
  <si>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</si>
  <si>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</si>
  <si>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</si>
  <si>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</si>
  <si>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</si>
  <si>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</si>
  <si>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</si>
  <si>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</si>
  <si>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</si>
  <si>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</si>
  <si>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</si>
  <si>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</si>
  <si>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</si>
  <si>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</si>
  <si>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</si>
  <si>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</si>
  <si>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</si>
  <si>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</si>
  <si>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</si>
  <si>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</si>
  <si>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</si>
  <si>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</si>
  <si>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</si>
  <si>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</si>
  <si>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</si>
  <si>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</si>
  <si>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</si>
  <si>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</si>
  <si>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</si>
  <si>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</si>
  <si>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</si>
  <si>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</si>
  <si>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</si>
  <si>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</si>
  <si>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</si>
  <si>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</si>
  <si>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</si>
  <si>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</si>
  <si>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</si>
  <si>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</si>
  <si>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</si>
  <si>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</si>
  <si>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</si>
  <si>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</si>
  <si>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</si>
  <si>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</si>
  <si>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</si>
  <si>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</si>
  <si>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</si>
  <si>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</si>
  <si>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</si>
  <si>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</si>
  <si>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</si>
  <si>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</si>
  <si>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</si>
  <si>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</si>
  <si>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</si>
  <si>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</si>
  <si>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</si>
  <si>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</si>
  <si>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</si>
  <si>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</si>
  <si>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</si>
  <si>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</si>
  <si>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</si>
  <si>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</si>
  <si>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</si>
  <si>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</si>
  <si>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</si>
  <si>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</si>
  <si>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</si>
  <si>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</si>
  <si>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</si>
  <si>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</si>
  <si>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</si>
  <si>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</si>
  <si>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</si>
  <si>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</si>
  <si>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</si>
  <si>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</si>
  <si>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</si>
  <si>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</si>
  <si>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</si>
  <si>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</si>
  <si>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</si>
  <si>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</si>
  <si>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</si>
  <si>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</si>
  <si>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</si>
  <si>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</si>
  <si>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</si>
  <si>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</si>
  <si>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</si>
  <si>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</si>
  <si>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</si>
  <si>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</si>
  <si>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</si>
  <si>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</si>
  <si>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</si>
  <si>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</si>
  <si>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</si>
  <si>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</si>
  <si>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</si>
  <si>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</si>
  <si>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</si>
  <si>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</si>
  <si>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</si>
  <si>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</si>
  <si>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</si>
  <si>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</si>
  <si>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</si>
  <si>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</si>
  <si>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</si>
  <si>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</si>
  <si>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</si>
  <si>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</si>
  <si>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</si>
  <si>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</si>
  <si>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</si>
  <si>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</si>
  <si>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</si>
  <si>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</si>
  <si>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</si>
  <si>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</si>
  <si>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</si>
  <si>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</si>
  <si>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</si>
  <si>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</si>
  <si>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</si>
  <si>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</si>
  <si>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</si>
  <si>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</si>
  <si>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</si>
  <si>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</si>
  <si>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</si>
  <si>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</si>
  <si>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</si>
  <si>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</si>
  <si>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</si>
  <si>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</si>
  <si>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</si>
  <si>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</si>
  <si>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</si>
  <si>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</si>
  <si>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</si>
  <si>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</si>
  <si>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</si>
  <si>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</si>
  <si>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</si>
  <si>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</si>
  <si>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</si>
  <si>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</si>
  <si>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</si>
  <si>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</si>
  <si>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</si>
  <si>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</si>
  <si>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</si>
  <si>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</si>
  <si>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</si>
  <si>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</si>
  <si>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</si>
  <si>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</si>
  <si>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</si>
  <si>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</si>
  <si>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</si>
  <si>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</si>
  <si>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</si>
  <si>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</si>
  <si>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</si>
  <si>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</si>
  <si>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</si>
  <si>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</si>
  <si>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</si>
  <si>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</si>
  <si>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</si>
  <si>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</si>
  <si>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</si>
  <si>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</si>
  <si>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</si>
  <si>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</si>
  <si>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</si>
  <si>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</si>
  <si>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</si>
  <si>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</si>
  <si>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</si>
  <si>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</si>
  <si>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</si>
  <si>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</si>
  <si>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</si>
  <si>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</si>
  <si>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</si>
  <si>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</si>
  <si>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</si>
  <si>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</si>
  <si>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</si>
  <si>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</si>
  <si>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</si>
  <si>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</si>
  <si>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</si>
  <si>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</si>
  <si>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</si>
  <si>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</si>
  <si>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</si>
  <si>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</si>
  <si>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</si>
  <si>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</si>
  <si>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</si>
  <si>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</si>
  <si>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</si>
  <si>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</si>
  <si>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</si>
  <si>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</si>
  <si>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</si>
  <si>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</si>
  <si>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</si>
  <si>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</si>
  <si>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</si>
  <si>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</si>
  <si>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</si>
  <si>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</si>
  <si>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</si>
  <si>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</si>
  <si>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</si>
  <si>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</si>
  <si>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</si>
  <si>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</si>
  <si>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</si>
  <si>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</si>
  <si>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</si>
  <si>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</si>
  <si>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</si>
  <si>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</si>
  <si>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</si>
  <si>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</si>
  <si>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</si>
  <si>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</si>
  <si>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</si>
  <si>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</si>
  <si>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</si>
  <si>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</si>
  <si>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</si>
  <si>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</si>
  <si>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</si>
  <si>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</si>
  <si>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</si>
  <si>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</si>
  <si>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</si>
  <si>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</si>
  <si>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</si>
  <si>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</si>
  <si>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</si>
  <si>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</si>
  <si>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</si>
  <si>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</si>
  <si>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</si>
  <si>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</si>
  <si>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</si>
  <si>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</si>
  <si>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</si>
  <si>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</si>
  <si>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</si>
  <si>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</si>
  <si>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</si>
  <si>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</si>
  <si>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</si>
  <si>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</si>
  <si>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</si>
  <si>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</si>
  <si>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</si>
  <si>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</si>
  <si>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</si>
  <si>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</si>
  <si>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</si>
  <si>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</si>
  <si>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</si>
  <si>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</si>
  <si>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</si>
  <si>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</si>
  <si>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</si>
  <si>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</si>
  <si>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</si>
  <si>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</si>
  <si>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</si>
  <si>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</si>
  <si>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</si>
  <si>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</si>
  <si>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</si>
  <si>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</si>
  <si>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</si>
  <si>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</si>
  <si>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</si>
  <si>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</si>
  <si>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</si>
  <si>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</si>
  <si>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</si>
  <si>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</si>
  <si>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</si>
  <si>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</si>
  <si>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</si>
  <si>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</si>
  <si>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</si>
  <si>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</si>
  <si>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</si>
  <si>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</si>
  <si>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</si>
  <si>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</si>
  <si>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</si>
  <si>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</si>
  <si>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</si>
  <si>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</si>
  <si>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</si>
  <si>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</si>
  <si>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</si>
  <si>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</si>
  <si>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</si>
  <si>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</si>
  <si>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</si>
  <si>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</si>
  <si>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</si>
  <si>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</si>
  <si>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</si>
  <si>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</si>
  <si>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</si>
  <si>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</si>
  <si>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</si>
  <si>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</si>
  <si>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</si>
  <si>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</si>
  <si>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</si>
  <si>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</si>
  <si>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</si>
  <si>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</si>
  <si>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</si>
  <si>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</si>
  <si>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</si>
  <si>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</si>
  <si>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</si>
  <si>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</si>
  <si>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</si>
  <si>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</si>
  <si>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</si>
  <si>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</si>
  <si>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</si>
  <si>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</si>
  <si>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</si>
  <si>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</si>
  <si>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</si>
  <si>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</si>
  <si>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</si>
  <si>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</si>
  <si>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</si>
  <si>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</si>
  <si>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</si>
  <si>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</si>
  <si>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</si>
  <si>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</si>
  <si>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</si>
  <si>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</si>
  <si>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</si>
  <si>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</si>
  <si>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</si>
  <si>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</si>
  <si>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</si>
  <si>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</si>
  <si>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</si>
  <si>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</si>
  <si>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</si>
  <si>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</si>
  <si>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</si>
  <si>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</si>
  <si>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</si>
  <si>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</si>
  <si>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</si>
  <si>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</si>
  <si>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</si>
  <si>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</si>
  <si>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</si>
  <si>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</si>
  <si>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</si>
  <si>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</si>
  <si>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</si>
  <si>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</si>
  <si>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</si>
  <si>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</si>
  <si>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</si>
  <si>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</si>
  <si>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</si>
  <si>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</si>
  <si>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</si>
  <si>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</si>
  <si>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</si>
  <si>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</si>
  <si>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</si>
  <si>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</si>
  <si>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</si>
  <si>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</si>
  <si>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</si>
  <si>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</si>
  <si>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</si>
  <si>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</si>
  <si>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</si>
  <si>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</si>
  <si>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</si>
  <si>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</si>
  <si>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</si>
  <si>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</si>
  <si>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</si>
  <si>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</si>
  <si>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</si>
  <si>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</si>
  <si>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</si>
  <si>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</si>
  <si>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</si>
  <si>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</si>
  <si>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</si>
  <si>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</si>
  <si>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</si>
  <si>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</si>
  <si>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</si>
  <si>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</si>
  <si>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</si>
  <si>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</si>
  <si>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</si>
  <si>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</si>
  <si>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</si>
  <si>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</si>
  <si>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</si>
  <si>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</si>
  <si>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</si>
  <si>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</si>
  <si>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</si>
  <si>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</si>
  <si>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</si>
  <si>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</si>
  <si>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</si>
  <si>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</si>
  <si>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</si>
  <si>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</si>
  <si>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</si>
  <si>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</si>
  <si>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</si>
  <si>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</si>
  <si>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</si>
  <si>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</si>
  <si>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</si>
  <si>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</si>
  <si>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</si>
  <si>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</si>
  <si>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</si>
  <si>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</si>
  <si>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</si>
  <si>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</si>
  <si>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</si>
  <si>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</si>
  <si>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</si>
  <si>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</si>
  <si>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</si>
  <si>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</si>
  <si>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</si>
  <si>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</si>
  <si>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</si>
  <si>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</si>
  <si>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</si>
  <si>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</si>
  <si>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</si>
  <si>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</si>
  <si>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</si>
  <si>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</si>
  <si>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</si>
  <si>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</si>
  <si>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</si>
  <si>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</si>
  <si>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</si>
  <si>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</si>
  <si>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</si>
  <si>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</si>
  <si>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</si>
  <si>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</si>
  <si>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</si>
  <si>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</si>
  <si>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</si>
  <si>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</si>
  <si>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</si>
  <si>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</si>
  <si>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</si>
  <si>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</si>
  <si>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</si>
  <si>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</si>
  <si>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</si>
  <si>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</si>
  <si>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</si>
  <si>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</si>
  <si>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</si>
  <si>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</si>
  <si>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</si>
  <si>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</si>
  <si>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</si>
  <si>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</si>
  <si>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</si>
  <si>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</si>
  <si>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</si>
  <si>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</si>
  <si>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</si>
  <si>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</si>
  <si>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</si>
  <si>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</si>
  <si>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</si>
  <si>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</si>
  <si>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</si>
  <si>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</si>
  <si>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</si>
  <si>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</si>
  <si>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</si>
  <si>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</si>
  <si>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</si>
  <si>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</si>
  <si>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</si>
  <si>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</si>
  <si>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</si>
  <si>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</si>
  <si>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</si>
  <si>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</si>
  <si>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</si>
  <si>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</si>
  <si>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</si>
  <si>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</si>
  <si>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</si>
  <si>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</si>
  <si>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</si>
  <si>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</si>
  <si>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</si>
  <si>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</si>
  <si>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</si>
  <si>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</si>
  <si>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</si>
  <si>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</si>
  <si>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</si>
  <si>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</si>
  <si>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</si>
  <si>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</si>
  <si>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</si>
  <si>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</si>
  <si>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</si>
  <si>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</si>
  <si>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</si>
  <si>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</si>
  <si>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</si>
  <si>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</si>
  <si>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</si>
  <si>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</si>
  <si>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</si>
  <si>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</si>
  <si>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</si>
  <si>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</si>
  <si>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</si>
  <si>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</si>
  <si>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</si>
  <si>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</si>
  <si>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</si>
  <si>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</si>
  <si>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</si>
  <si>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</si>
  <si>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</si>
  <si>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</si>
  <si>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</si>
  <si>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</si>
  <si>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</si>
  <si>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</si>
  <si>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</si>
  <si>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</si>
  <si>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</si>
  <si>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</si>
  <si>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</si>
  <si>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</si>
  <si>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</si>
  <si>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</si>
  <si>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</si>
  <si>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</si>
  <si>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</si>
  <si>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</si>
  <si>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</si>
  <si>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</si>
  <si>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</si>
  <si>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</si>
  <si>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</si>
  <si>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</si>
  <si>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</si>
  <si>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</si>
  <si>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</si>
  <si>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</si>
  <si>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</si>
  <si>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</si>
  <si>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</si>
  <si>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</si>
  <si>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</si>
  <si>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</si>
  <si>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</si>
  <si>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</si>
  <si>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</si>
  <si>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</si>
  <si>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</si>
  <si>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</si>
  <si>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</si>
  <si>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</si>
  <si>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</si>
  <si>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</si>
  <si>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</si>
  <si>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</si>
  <si>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</si>
  <si>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</si>
  <si>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</si>
  <si>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</si>
  <si>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</si>
  <si>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</si>
  <si>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</si>
  <si>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</si>
  <si>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</si>
  <si>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</si>
  <si>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</si>
  <si>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</si>
  <si>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</si>
  <si>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</si>
  <si>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</si>
  <si>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</si>
  <si>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</si>
  <si>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</si>
  <si>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</si>
  <si>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</si>
  <si>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</si>
  <si>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</si>
  <si>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</si>
  <si>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</si>
  <si>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</si>
  <si>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</si>
  <si>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</si>
  <si>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</si>
  <si>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</si>
  <si>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</si>
  <si>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</si>
  <si>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</si>
  <si>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</si>
  <si>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</si>
  <si>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</si>
  <si>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</si>
  <si>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</si>
  <si>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</si>
  <si>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</si>
  <si>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</si>
  <si>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</si>
  <si>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</si>
  <si>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</si>
  <si>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</si>
  <si>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</si>
  <si>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</si>
  <si>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</si>
  <si>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</si>
  <si>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</si>
  <si>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</si>
  <si>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</si>
  <si>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</si>
  <si>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</si>
  <si>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</si>
  <si>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</si>
  <si>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</si>
  <si>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</si>
  <si>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</si>
  <si>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</si>
  <si>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</si>
  <si>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</si>
  <si>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</si>
  <si>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</si>
  <si>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</si>
  <si>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</si>
  <si>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</si>
  <si>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</si>
  <si>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</si>
  <si>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</si>
  <si>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</si>
  <si>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</si>
  <si>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</si>
  <si>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</si>
  <si>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</si>
  <si>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</si>
  <si>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</si>
  <si>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</si>
  <si>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</si>
  <si>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</si>
  <si>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</si>
  <si>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</si>
  <si>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</si>
  <si>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</si>
  <si>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</si>
  <si>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</si>
  <si>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</si>
  <si>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</si>
  <si>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</si>
  <si>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</si>
  <si>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</si>
  <si>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</si>
  <si>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</si>
  <si>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</si>
  <si>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</si>
  <si>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</si>
  <si>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</si>
  <si>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</si>
  <si>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</si>
  <si>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</si>
  <si>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</si>
  <si>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</si>
  <si>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</si>
  <si>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</si>
  <si>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</si>
  <si>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</si>
  <si>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</si>
  <si>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</si>
  <si>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</si>
  <si>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</si>
  <si>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</si>
  <si>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</si>
  <si>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</si>
  <si>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</si>
  <si>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</si>
  <si>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</si>
  <si>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</si>
  <si>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</si>
  <si>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</si>
  <si>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</si>
  <si>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</si>
  <si>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</si>
  <si>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</si>
  <si>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</si>
  <si>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</si>
  <si>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</si>
  <si>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</si>
  <si>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</si>
  <si>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</si>
  <si>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</si>
  <si>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</si>
  <si>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</si>
  <si>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</si>
  <si>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</si>
  <si>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</si>
  <si>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</si>
  <si>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</si>
  <si>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</si>
  <si>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</si>
  <si>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</si>
  <si>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</si>
  <si>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</si>
  <si>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</si>
  <si>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</si>
  <si>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</si>
  <si>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</si>
  <si>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</si>
  <si>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</si>
  <si>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</si>
  <si>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</si>
  <si>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</si>
  <si>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</si>
  <si>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</si>
  <si>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</si>
  <si>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</si>
  <si>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</si>
  <si>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</si>
  <si>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</si>
  <si>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</si>
  <si>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</si>
  <si>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</si>
  <si>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</si>
  <si>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</si>
  <si>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</si>
  <si>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</si>
  <si>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</si>
  <si>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</si>
  <si>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</si>
  <si>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</si>
  <si>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</si>
  <si>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</si>
  <si>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</si>
  <si>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</si>
  <si>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</si>
  <si>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</si>
  <si>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</si>
  <si>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</si>
  <si>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</si>
  <si>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</si>
  <si>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</si>
  <si>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</si>
  <si>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</si>
  <si>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</si>
  <si>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</si>
  <si>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</si>
  <si>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</si>
  <si>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</si>
  <si>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</si>
  <si>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</si>
  <si>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</si>
  <si>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</si>
  <si>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</si>
  <si>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</si>
  <si>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</si>
  <si>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</si>
  <si>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</si>
  <si>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</si>
  <si>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</si>
  <si>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</si>
  <si>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</si>
  <si>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</si>
  <si>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</si>
  <si>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</si>
  <si>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</si>
  <si>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</si>
  <si>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</si>
  <si>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</si>
  <si>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</si>
  <si>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</si>
  <si>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</si>
  <si>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</si>
  <si>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</si>
  <si>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</si>
  <si>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</si>
  <si>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</si>
  <si>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</si>
  <si>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</si>
  <si>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</si>
  <si>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</si>
  <si>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</si>
  <si>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</si>
  <si>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</si>
  <si>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</si>
  <si>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</si>
  <si>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</si>
  <si>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</si>
  <si>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</si>
  <si>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</si>
  <si>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</si>
  <si>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</si>
  <si>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</si>
  <si>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</si>
  <si>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</si>
  <si>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</si>
  <si>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</si>
  <si>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</si>
  <si>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</si>
  <si>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</si>
  <si>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</si>
  <si>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</si>
  <si>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</si>
  <si>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</si>
  <si>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</si>
  <si>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</si>
  <si>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</si>
  <si>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</si>
  <si>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</si>
  <si>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</si>
  <si>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</si>
  <si>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</si>
  <si>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</si>
  <si>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</si>
  <si>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</si>
  <si>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</si>
  <si>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</si>
  <si>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</si>
  <si>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</si>
  <si>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</si>
  <si>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</si>
  <si>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</si>
  <si>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</si>
  <si>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</si>
  <si>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</si>
  <si>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</si>
  <si>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</si>
  <si>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</si>
  <si>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</si>
  <si>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</si>
  <si>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</si>
  <si>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</si>
  <si>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</si>
  <si>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</si>
  <si>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</si>
  <si>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</si>
  <si>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</si>
  <si>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</si>
  <si>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</si>
  <si>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</si>
  <si>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</si>
  <si>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</si>
  <si>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</si>
  <si>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</si>
  <si>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</si>
  <si>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</si>
  <si>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</si>
  <si>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</si>
  <si>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</si>
  <si>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</si>
  <si>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</si>
  <si>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</si>
  <si>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</si>
  <si>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</si>
  <si>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</si>
  <si>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</si>
  <si>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</si>
  <si>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</si>
  <si>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</si>
  <si>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</si>
  <si>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</si>
  <si>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</si>
  <si>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</si>
  <si>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</si>
  <si>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</si>
  <si>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</si>
  <si>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</si>
  <si>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</si>
  <si>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</si>
  <si>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</si>
  <si>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</si>
  <si>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</si>
  <si>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</si>
  <si>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</si>
  <si>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</si>
  <si>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</si>
  <si>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</si>
  <si>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</si>
  <si>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</si>
  <si>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</si>
  <si>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</si>
  <si>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</si>
  <si>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</si>
  <si>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</si>
  <si>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</si>
  <si>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</si>
  <si>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</si>
  <si>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</si>
  <si>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</si>
  <si>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</si>
  <si>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</si>
  <si>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</si>
  <si>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</si>
  <si>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</si>
  <si>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</si>
  <si>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</si>
  <si>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</si>
  <si>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</si>
  <si>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</si>
  <si>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</si>
  <si>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</si>
  <si>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</si>
  <si>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</si>
  <si>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</si>
  <si>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</si>
  <si>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</si>
  <si>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</si>
  <si>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</si>
  <si>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</si>
  <si>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</si>
  <si>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</si>
  <si>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</si>
  <si>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</si>
  <si>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</si>
  <si>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</si>
  <si>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</si>
  <si>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</si>
  <si>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</si>
  <si>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</si>
  <si>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</si>
  <si>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</si>
  <si>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</si>
  <si>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</si>
  <si>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</si>
  <si>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</si>
  <si>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</si>
  <si>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</si>
  <si>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</si>
  <si>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</si>
  <si>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</si>
  <si>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</si>
  <si>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</si>
  <si>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</si>
  <si>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</si>
  <si>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</si>
  <si>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</si>
  <si>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</si>
  <si>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</si>
  <si>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</si>
  <si>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</si>
  <si>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</si>
  <si>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</si>
  <si>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</si>
  <si>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</si>
  <si>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</si>
  <si>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</si>
  <si>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</si>
  <si>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</si>
  <si>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</si>
  <si>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</si>
  <si>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</si>
  <si>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</si>
  <si>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</si>
  <si>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</si>
  <si>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</si>
  <si>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</si>
  <si>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</si>
  <si>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</si>
  <si>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</si>
  <si>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</si>
  <si>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</si>
  <si>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</si>
  <si>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</si>
  <si>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</si>
  <si>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</si>
  <si>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</si>
  <si>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</si>
  <si>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</si>
  <si>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</si>
  <si>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</si>
  <si>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</si>
  <si>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</si>
  <si>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</si>
  <si>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</si>
  <si>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</si>
  <si>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</si>
  <si>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</si>
  <si>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</si>
  <si>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</si>
  <si>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</si>
  <si>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</si>
  <si>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</si>
  <si>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</si>
  <si>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</si>
  <si>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</si>
  <si>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</si>
  <si>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</si>
  <si>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</si>
  <si>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</si>
  <si>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</si>
  <si>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</si>
  <si>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</si>
  <si>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</si>
  <si>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</si>
  <si>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</si>
  <si>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</si>
  <si>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</si>
  <si>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</si>
  <si>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</si>
  <si>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</si>
  <si>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</si>
  <si>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</si>
  <si>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</si>
  <si>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</si>
  <si>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</si>
  <si>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</si>
  <si>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</si>
  <si>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</si>
  <si>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</si>
  <si>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</si>
  <si>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</si>
  <si>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</si>
  <si>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</si>
  <si>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</si>
  <si>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</si>
  <si>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</si>
  <si>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</si>
  <si>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</si>
  <si>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</si>
  <si>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</si>
  <si>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</si>
  <si>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</si>
  <si>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</si>
  <si>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</si>
  <si>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</si>
  <si>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</si>
  <si>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</si>
  <si>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</si>
  <si>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</si>
  <si>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</si>
  <si>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</si>
  <si>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</si>
  <si>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</si>
  <si>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</si>
  <si>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</si>
  <si>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</si>
  <si>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</si>
  <si>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</si>
  <si>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</si>
  <si>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</si>
  <si>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</si>
  <si>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</si>
  <si>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</si>
  <si>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</si>
  <si>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</si>
  <si>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</si>
  <si>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</si>
  <si>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</si>
  <si>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</si>
  <si>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</si>
  <si>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</si>
  <si>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</si>
  <si>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</si>
  <si>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</si>
  <si>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</si>
  <si>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</si>
  <si>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</si>
  <si>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</si>
  <si>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</si>
  <si>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</si>
  <si>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</si>
  <si>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</si>
  <si>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</si>
  <si>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</si>
  <si>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</si>
  <si>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</si>
  <si>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</si>
  <si>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</si>
  <si>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</si>
  <si>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</si>
  <si>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</si>
  <si>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</si>
  <si>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</si>
  <si>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</si>
  <si>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</si>
  <si>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</si>
  <si>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</si>
  <si>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</si>
  <si>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</si>
  <si>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</si>
  <si>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</si>
  <si>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</si>
  <si>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</si>
  <si>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</si>
  <si>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</si>
  <si>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</si>
  <si>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</si>
  <si>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</si>
  <si>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</si>
  <si>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</si>
  <si>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</si>
  <si>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</si>
  <si>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</si>
  <si>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</si>
  <si>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</si>
  <si>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</si>
  <si>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</si>
  <si>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</si>
  <si>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</si>
  <si>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</si>
  <si>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</si>
  <si>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</si>
  <si>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</si>
  <si>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</si>
  <si>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</si>
  <si>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</si>
  <si>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</si>
  <si>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</si>
  <si>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</si>
  <si>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</si>
  <si>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</si>
  <si>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</si>
  <si>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</si>
  <si>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</si>
  <si>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</si>
  <si>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</si>
  <si>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</si>
  <si>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</si>
  <si>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</si>
  <si>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</si>
  <si>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</si>
  <si>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</si>
  <si>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</si>
  <si>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</si>
  <si>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</si>
  <si>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</si>
  <si>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</si>
  <si>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</si>
  <si>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</si>
  <si>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</si>
  <si>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</si>
  <si>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</si>
  <si>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</si>
  <si>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</si>
  <si>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</si>
  <si>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</si>
  <si>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</si>
  <si>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</si>
  <si>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</si>
  <si>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</si>
  <si>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</si>
  <si>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</si>
  <si>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</si>
  <si>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</si>
  <si>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</si>
  <si>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</si>
  <si>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</si>
  <si>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</si>
  <si>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</si>
  <si>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</si>
  <si>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</si>
  <si>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</si>
  <si>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</si>
  <si>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</si>
  <si>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</si>
  <si>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</si>
  <si>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</si>
  <si>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</si>
  <si>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</si>
  <si>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</si>
  <si>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</si>
  <si>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</si>
  <si>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</si>
  <si>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</si>
  <si>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</si>
  <si>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</si>
  <si>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</si>
  <si>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</si>
  <si>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</si>
  <si>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</si>
  <si>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</si>
  <si>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</si>
  <si>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</si>
  <si>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</si>
  <si>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</si>
  <si>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</si>
  <si>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</si>
  <si>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</si>
  <si>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</si>
  <si>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</si>
  <si>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</si>
  <si>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</si>
  <si>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</si>
  <si>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</si>
  <si>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</si>
  <si>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</si>
  <si>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</si>
  <si>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</si>
  <si>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</si>
  <si>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</si>
  <si>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</si>
  <si>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</si>
  <si>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</si>
  <si>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</si>
  <si>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</si>
  <si>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</si>
  <si>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</si>
  <si>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</si>
  <si>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</si>
  <si>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</si>
  <si>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</si>
  <si>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</si>
  <si>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</si>
  <si>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</si>
  <si>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</si>
  <si>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</si>
  <si>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</si>
  <si>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</si>
  <si>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</si>
  <si>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</si>
  <si>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</si>
  <si>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</si>
  <si>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</si>
  <si>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</si>
  <si>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</si>
  <si>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</si>
  <si>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</si>
  <si>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</si>
  <si>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</si>
  <si>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</si>
  <si>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</si>
  <si>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</si>
  <si>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</si>
  <si>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</si>
  <si>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</si>
  <si>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</si>
  <si>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</si>
  <si>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</si>
  <si>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</si>
  <si>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</si>
  <si>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</si>
  <si>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</si>
  <si>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</si>
  <si>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</si>
  <si>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</si>
  <si>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</si>
  <si>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</si>
  <si>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</si>
  <si>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</si>
  <si>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</si>
  <si>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</si>
  <si>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</si>
  <si>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</si>
  <si>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</si>
  <si>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</si>
  <si>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</si>
  <si>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</si>
  <si>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</si>
  <si>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</si>
  <si>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</si>
  <si>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</si>
  <si>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</si>
  <si>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</si>
  <si>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</si>
  <si>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</si>
  <si>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</si>
  <si>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</si>
  <si>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</si>
  <si>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</si>
  <si>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</si>
  <si>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</si>
  <si>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</si>
  <si>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</si>
  <si>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</si>
  <si>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</si>
  <si>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</si>
  <si>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</si>
  <si>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</si>
  <si>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</si>
  <si>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</si>
  <si>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</si>
  <si>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</si>
  <si>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</si>
  <si>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</si>
  <si>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</si>
  <si>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</si>
  <si>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</si>
  <si>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</si>
  <si>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</si>
  <si>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</si>
  <si>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</si>
  <si>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</si>
  <si>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</si>
  <si>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</si>
  <si>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</si>
  <si>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</si>
  <si>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</si>
  <si>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</si>
  <si>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</si>
  <si>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</si>
  <si>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</si>
  <si>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</si>
  <si>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</si>
  <si>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</si>
  <si>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</si>
  <si>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</si>
  <si>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</si>
  <si>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</si>
  <si>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</si>
  <si>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</si>
  <si>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</si>
  <si>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</si>
  <si>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</si>
  <si>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</si>
  <si>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</si>
  <si>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</si>
  <si>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</si>
  <si>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</si>
  <si>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</si>
  <si>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</si>
  <si>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</si>
  <si>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</si>
  <si>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</si>
  <si>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</si>
  <si>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</si>
  <si>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</si>
  <si>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</si>
  <si>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</si>
  <si>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</si>
  <si>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</si>
  <si>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</si>
  <si>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</si>
  <si>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</si>
  <si>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</si>
  <si>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</si>
  <si>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</si>
  <si>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</si>
  <si>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</si>
  <si>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</si>
  <si>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</si>
  <si>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</si>
  <si>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</si>
  <si>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</si>
  <si>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</si>
  <si>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</si>
  <si>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</si>
  <si>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</si>
  <si>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</si>
  <si>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</si>
  <si>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</si>
  <si>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</si>
  <si>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</si>
  <si>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</si>
  <si>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</si>
  <si>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</si>
  <si>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</si>
  <si>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</si>
  <si>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</si>
  <si>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</si>
  <si>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</si>
  <si>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</si>
  <si>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</si>
  <si>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</si>
  <si>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</si>
  <si>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</si>
  <si>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</si>
  <si>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</si>
  <si>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</si>
  <si>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</si>
  <si>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</si>
  <si>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</si>
  <si>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</si>
  <si>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</si>
  <si>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</si>
  <si>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</si>
  <si>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</si>
  <si>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</si>
  <si>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</si>
  <si>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</si>
  <si>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</si>
  <si>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</si>
  <si>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</si>
  <si>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</si>
  <si>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</si>
  <si>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</si>
  <si>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</si>
  <si>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</si>
  <si>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</si>
  <si>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</si>
  <si>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</si>
  <si>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</si>
  <si>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</si>
  <si>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</si>
  <si>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</si>
  <si>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</si>
  <si>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</si>
  <si>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</si>
  <si>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</si>
  <si>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</si>
  <si>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</si>
  <si>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</si>
  <si>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</si>
  <si>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</si>
  <si>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</si>
  <si>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</si>
  <si>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</si>
  <si>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</si>
  <si>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</si>
  <si>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</si>
  <si>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</si>
  <si>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</si>
  <si>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</si>
  <si>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</si>
  <si>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</si>
  <si>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</si>
  <si>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</si>
  <si>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</si>
  <si>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</si>
  <si>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</si>
  <si>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</si>
  <si>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</si>
  <si>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</si>
  <si>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</si>
  <si>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</si>
  <si>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</si>
  <si>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</si>
  <si>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</si>
  <si>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</si>
  <si>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</si>
  <si>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</si>
  <si>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</si>
  <si>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</si>
  <si>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</si>
  <si>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</si>
  <si>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</si>
  <si>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</si>
  <si>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</si>
  <si>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</si>
  <si>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</si>
  <si>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</si>
  <si>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</si>
  <si>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</si>
  <si>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</si>
  <si>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</si>
  <si>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</si>
  <si>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</si>
  <si>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</si>
  <si>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</si>
  <si>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</si>
  <si>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</si>
  <si>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</si>
  <si>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</si>
  <si>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</si>
  <si>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</si>
  <si>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</si>
  <si>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</si>
  <si>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</si>
  <si>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</si>
  <si>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</si>
  <si>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</si>
  <si>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</si>
  <si>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</si>
  <si>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</si>
  <si>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</si>
  <si>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</si>
  <si>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</si>
  <si>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</si>
  <si>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</si>
  <si>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</si>
  <si>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</si>
  <si>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</si>
  <si>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</si>
  <si>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</si>
  <si>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</si>
  <si>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</si>
  <si>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</si>
  <si>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</si>
  <si>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</si>
  <si>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</si>
  <si>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</si>
  <si>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</si>
  <si>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</si>
  <si>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</si>
  <si>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</si>
  <si>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</si>
  <si>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</si>
  <si>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</si>
  <si>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</si>
  <si>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</si>
  <si>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</si>
  <si>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</si>
  <si>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</si>
  <si>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</si>
  <si>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</si>
  <si>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</si>
  <si>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</si>
  <si>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</si>
  <si>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</si>
  <si>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</si>
  <si>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</si>
  <si>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</si>
  <si>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</si>
  <si>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</si>
  <si>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</si>
  <si>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</si>
  <si>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</si>
  <si>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</si>
  <si>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</si>
  <si>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</si>
  <si>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</si>
  <si>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</si>
  <si>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</si>
  <si>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</si>
  <si>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</si>
  <si>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</si>
  <si>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</si>
  <si>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</si>
  <si>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</si>
  <si>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</si>
  <si>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</si>
  <si>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</si>
  <si>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</si>
  <si>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</si>
  <si>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</si>
  <si>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</si>
  <si>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</si>
  <si>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</si>
  <si>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</si>
  <si>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</si>
  <si>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</si>
  <si>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</si>
  <si>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</si>
  <si>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</si>
  <si>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</si>
  <si>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</si>
  <si>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</si>
  <si>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</si>
  <si>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</si>
  <si>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</si>
  <si>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</si>
  <si>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</si>
  <si>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</si>
  <si>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</si>
  <si>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</si>
  <si>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</si>
  <si>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</si>
  <si>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</si>
  <si>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</si>
  <si>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</si>
  <si>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</si>
  <si>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</si>
  <si>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</si>
  <si>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</si>
  <si>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</si>
  <si>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</si>
  <si>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</si>
  <si>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</si>
  <si>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</si>
  <si>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</si>
  <si>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</si>
  <si>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</si>
  <si>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</si>
  <si>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</si>
  <si>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</si>
  <si>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</si>
  <si>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</si>
  <si>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</si>
  <si>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</si>
  <si>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</si>
  <si>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</si>
  <si>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</si>
  <si>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</si>
  <si>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</si>
  <si>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</si>
  <si>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</si>
  <si>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</si>
  <si>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</si>
  <si>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</si>
  <si>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</si>
  <si>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</si>
  <si>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</si>
  <si>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</si>
  <si>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</si>
  <si>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</si>
  <si>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</si>
  <si>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</si>
  <si>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</si>
  <si>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</si>
  <si>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</si>
  <si>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</si>
  <si>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</si>
  <si>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</si>
  <si>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</si>
  <si>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</si>
  <si>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</si>
  <si>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</si>
  <si>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</si>
  <si>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</si>
  <si>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</si>
  <si>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</si>
  <si>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</si>
  <si>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</si>
  <si>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</si>
  <si>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</si>
  <si>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</si>
  <si>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</si>
  <si>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</si>
  <si>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</si>
  <si>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</si>
  <si>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</si>
  <si>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</si>
  <si>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</si>
  <si>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</si>
  <si>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</si>
  <si>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</si>
  <si>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</si>
  <si>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</si>
  <si>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</si>
  <si>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</si>
  <si>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</si>
  <si>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</si>
  <si>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</si>
  <si>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</si>
  <si>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</si>
  <si>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</si>
  <si>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</si>
  <si>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</si>
  <si>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</si>
  <si>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</si>
  <si>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</si>
  <si>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</si>
  <si>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</si>
  <si>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</si>
  <si>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</si>
  <si>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</si>
  <si>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</si>
  <si>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</si>
  <si>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</si>
  <si>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</si>
  <si>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</si>
  <si>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</si>
  <si>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</si>
  <si>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</si>
  <si>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</si>
  <si>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</si>
  <si>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</si>
  <si>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</si>
  <si>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</si>
  <si>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</si>
  <si>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</si>
  <si>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</si>
  <si>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</si>
  <si>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</si>
  <si>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</si>
  <si>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</si>
  <si>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</si>
  <si>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</si>
  <si>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</si>
  <si>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</si>
  <si>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</si>
  <si>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</si>
  <si>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</si>
  <si>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</si>
  <si>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</si>
  <si>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</si>
  <si>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</si>
  <si>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</si>
  <si>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</si>
  <si>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</si>
  <si>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</si>
  <si>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</si>
  <si>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</si>
  <si>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</si>
  <si>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</si>
  <si>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</si>
  <si>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</si>
  <si>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</si>
  <si>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</si>
  <si>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</si>
  <si>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</si>
  <si>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</si>
  <si>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</si>
  <si>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</si>
  <si>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</si>
  <si>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</si>
  <si>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</si>
  <si>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</si>
  <si>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</si>
  <si>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</si>
  <si>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</si>
  <si>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</si>
  <si>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</si>
  <si>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</si>
  <si>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</si>
  <si>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</si>
  <si>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</si>
  <si>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</si>
  <si>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</si>
  <si>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</si>
  <si>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</si>
  <si>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</si>
  <si>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</si>
  <si>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</si>
  <si>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</si>
  <si>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</si>
  <si>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</si>
  <si>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</si>
  <si>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</si>
  <si>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</si>
  <si>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</si>
  <si>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</si>
  <si>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</si>
  <si>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</si>
  <si>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</si>
  <si>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</si>
  <si>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</si>
  <si>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</si>
  <si>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</si>
  <si>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</si>
  <si>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</si>
  <si>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</si>
  <si>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</si>
  <si>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</si>
  <si>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</si>
  <si>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</si>
  <si>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</si>
  <si>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</si>
  <si>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</si>
  <si>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</si>
  <si>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</si>
  <si>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</si>
  <si>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</si>
  <si>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</si>
  <si>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</si>
  <si>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</si>
  <si>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</si>
  <si>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</si>
  <si>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</si>
  <si>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</si>
  <si>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</si>
  <si>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</si>
  <si>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</si>
  <si>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</si>
  <si>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</si>
  <si>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</si>
  <si>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</si>
  <si>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</si>
  <si>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</si>
  <si>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</si>
  <si>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</si>
  <si>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</si>
  <si>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</si>
  <si>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</si>
  <si>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</si>
  <si>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</si>
  <si>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</si>
  <si>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</si>
  <si>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</si>
  <si>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</si>
  <si>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</si>
  <si>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</si>
  <si>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</si>
  <si>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</si>
  <si>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</si>
  <si>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</si>
  <si>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</si>
  <si>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</si>
  <si>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</si>
  <si>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</si>
  <si>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</si>
  <si>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</si>
  <si>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</si>
  <si>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</si>
  <si>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</si>
  <si>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</si>
  <si>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</si>
  <si>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</si>
  <si>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</si>
  <si>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</si>
  <si>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</si>
  <si>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</si>
  <si>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</si>
  <si>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</si>
  <si>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</si>
  <si>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</si>
  <si>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</si>
  <si>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</si>
  <si>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</si>
  <si>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</si>
  <si>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</si>
  <si>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</si>
  <si>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</si>
  <si>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</si>
  <si>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</si>
  <si>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</si>
  <si>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</si>
  <si>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</si>
  <si>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</si>
  <si>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</si>
  <si>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</si>
  <si>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</si>
  <si>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</si>
  <si>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</si>
  <si>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</si>
  <si>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</si>
  <si>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</si>
  <si>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</si>
  <si>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</si>
  <si>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</si>
  <si>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</si>
  <si>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</si>
  <si>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</si>
  <si>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</si>
  <si>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</si>
  <si>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</si>
  <si>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</si>
  <si>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</si>
  <si>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</si>
  <si>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</si>
  <si>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</si>
  <si>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</si>
  <si>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</si>
  <si>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</si>
  <si>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</si>
  <si>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</si>
  <si>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</si>
  <si>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</si>
  <si>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</si>
  <si>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</si>
  <si>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</si>
  <si>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</si>
  <si>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</si>
  <si>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</si>
  <si>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</si>
  <si>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</si>
  <si>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</si>
  <si>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</si>
  <si>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</si>
  <si>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</si>
  <si>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</si>
  <si>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</si>
  <si>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</si>
  <si>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</si>
  <si>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</si>
  <si>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</si>
  <si>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</si>
  <si>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</si>
  <si>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</si>
  <si>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</si>
  <si>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</si>
  <si>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</si>
  <si>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</si>
  <si>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</si>
  <si>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</si>
  <si>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</si>
  <si>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</si>
  <si>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</si>
  <si>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</si>
  <si>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</si>
  <si>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</si>
  <si>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</si>
  <si>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</si>
  <si>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</si>
  <si>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</si>
  <si>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</si>
  <si>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</si>
  <si>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</si>
  <si>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</si>
  <si>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</si>
  <si>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</si>
  <si>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</si>
  <si>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</si>
  <si>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</si>
  <si>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</si>
  <si>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</si>
  <si>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</si>
  <si>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</si>
  <si>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</si>
  <si>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</si>
  <si>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</si>
  <si>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</si>
  <si>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</si>
  <si>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</si>
  <si>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</si>
  <si>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</si>
  <si>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</si>
  <si>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</si>
  <si>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</si>
  <si>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</si>
  <si>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</si>
  <si>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</si>
  <si>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</si>
  <si>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</si>
  <si>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</si>
  <si>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</si>
  <si>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</si>
  <si>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</si>
  <si>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</si>
  <si>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</si>
  <si>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</si>
  <si>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</si>
  <si>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</si>
  <si>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</si>
  <si>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</si>
  <si>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</si>
  <si>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</si>
  <si>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</si>
  <si>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</si>
  <si>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</si>
  <si>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</si>
  <si>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</si>
  <si>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</si>
  <si>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</si>
  <si>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</si>
  <si>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</si>
  <si>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</si>
  <si>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</si>
  <si>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</si>
  <si>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</si>
  <si>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</si>
  <si>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</si>
  <si>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</si>
  <si>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</si>
  <si>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</si>
  <si>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</si>
  <si>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</si>
  <si>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</si>
  <si>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</si>
  <si>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</si>
  <si>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</si>
  <si>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</si>
  <si>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</si>
  <si>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</si>
  <si>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</si>
  <si>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</si>
  <si>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</si>
  <si>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</si>
  <si>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</si>
  <si>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</si>
  <si>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</si>
  <si>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</si>
  <si>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</si>
  <si>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</si>
  <si>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</si>
  <si>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</si>
  <si>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</si>
  <si>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</si>
  <si>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</si>
  <si>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</si>
  <si>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</si>
  <si>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</si>
  <si>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</si>
  <si>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</si>
  <si>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</si>
  <si>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</si>
  <si>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</si>
  <si>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</si>
  <si>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</si>
  <si>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</si>
  <si>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</si>
  <si>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</si>
  <si>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</si>
  <si>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</si>
  <si>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</si>
  <si>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</si>
  <si>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</si>
  <si>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</si>
  <si>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</si>
  <si>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</si>
  <si>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</si>
  <si>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</si>
  <si>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</si>
  <si>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</si>
  <si>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</si>
  <si>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</si>
  <si>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</si>
  <si>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</si>
  <si>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</si>
  <si>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</si>
  <si>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</si>
  <si>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</si>
  <si>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</si>
  <si>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</si>
  <si>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</si>
  <si>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</si>
  <si>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</si>
  <si>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</si>
  <si>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</si>
  <si>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</si>
  <si>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</si>
  <si>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</si>
  <si>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</si>
  <si>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</si>
  <si>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</si>
  <si>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</si>
  <si>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</si>
  <si>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</si>
  <si>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</si>
  <si>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</si>
  <si>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</si>
  <si>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</si>
  <si>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</si>
  <si>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</si>
  <si>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</si>
  <si>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</si>
  <si>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</si>
  <si>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</si>
  <si>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</si>
  <si>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</si>
  <si>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</si>
  <si>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</si>
  <si>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</si>
  <si>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</si>
  <si>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</si>
  <si>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</si>
  <si>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</si>
  <si>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</si>
  <si>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</si>
  <si>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</si>
  <si>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</si>
  <si>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</si>
  <si>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</si>
  <si>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</si>
  <si>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</si>
  <si>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</si>
  <si>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</si>
  <si>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</si>
  <si>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</si>
  <si>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</si>
  <si>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</si>
  <si>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</si>
  <si>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</si>
  <si>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</si>
  <si>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</si>
  <si>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</si>
  <si>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</si>
  <si>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</si>
  <si>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</si>
  <si>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</si>
  <si>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</si>
  <si>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</si>
  <si>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</si>
  <si>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</si>
  <si>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</si>
  <si>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</si>
  <si>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</si>
  <si>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</si>
  <si>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</si>
  <si>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</si>
  <si>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</si>
  <si>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</si>
  <si>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</si>
  <si>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</si>
  <si>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</si>
  <si>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</si>
  <si>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</si>
  <si>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</si>
  <si>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</si>
  <si>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</si>
  <si>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</si>
  <si>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</si>
  <si>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</si>
  <si>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</si>
  <si>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</si>
  <si>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</si>
  <si>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</si>
  <si>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</si>
  <si>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</si>
  <si>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</si>
  <si>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</si>
  <si>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</si>
  <si>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</si>
  <si>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</si>
  <si>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</si>
  <si>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</si>
  <si>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</si>
  <si>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</si>
  <si>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</si>
  <si>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</si>
  <si>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</si>
  <si>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</si>
  <si>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</si>
  <si>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</si>
  <si>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</si>
  <si>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</si>
  <si>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</si>
  <si>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</si>
  <si>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</si>
  <si>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</si>
  <si>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</si>
  <si>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</si>
  <si>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</si>
  <si>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</si>
  <si>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</si>
  <si>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</si>
  <si>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</si>
  <si>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</si>
  <si>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</si>
  <si>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</si>
  <si>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</si>
  <si>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</si>
  <si>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</si>
  <si>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</si>
  <si>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</si>
  <si>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</si>
  <si>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</si>
  <si>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</si>
  <si>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</si>
  <si>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</si>
  <si>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</si>
  <si>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</si>
  <si>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</si>
  <si>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</si>
  <si>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</si>
  <si>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</si>
  <si>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</si>
  <si>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</si>
  <si>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</si>
  <si>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</si>
  <si>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</si>
  <si>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</si>
  <si>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</si>
  <si>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</si>
  <si>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</si>
  <si>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</si>
  <si>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</si>
  <si>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</si>
  <si>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</si>
  <si>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</si>
  <si>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</si>
  <si>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</si>
  <si>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</si>
  <si>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</si>
  <si>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</si>
  <si>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</si>
  <si>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</si>
  <si>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</si>
  <si>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</si>
  <si>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</si>
  <si>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</si>
  <si>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</si>
  <si>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</si>
  <si>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</si>
  <si>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</si>
  <si>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</si>
  <si>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</si>
  <si>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</si>
  <si>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</si>
  <si>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</si>
  <si>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</si>
  <si>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</si>
  <si>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</si>
  <si>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</si>
  <si>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</si>
  <si>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</si>
  <si>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</si>
  <si>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</si>
  <si>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</si>
  <si>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</si>
  <si>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</si>
  <si>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</si>
  <si>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</si>
  <si>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</si>
  <si>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</si>
  <si>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</si>
  <si>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</si>
  <si>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</si>
  <si>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</si>
  <si>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</si>
  <si>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</si>
  <si>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</si>
  <si>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</si>
  <si>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</si>
  <si>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</si>
  <si>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</si>
  <si>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</si>
  <si>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</si>
  <si>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</si>
  <si>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</si>
  <si>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</si>
  <si>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</si>
  <si>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</si>
  <si>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</si>
  <si>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</si>
  <si>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</si>
  <si>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</si>
  <si>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</si>
  <si>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</si>
  <si>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</si>
  <si>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</si>
  <si>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</si>
  <si>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</si>
  <si>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</si>
  <si>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</si>
  <si>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</si>
  <si>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</si>
  <si>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</si>
  <si>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</si>
  <si>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</si>
  <si>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</si>
  <si>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</si>
  <si>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</si>
  <si>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</si>
  <si>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</si>
  <si>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</si>
  <si>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</si>
  <si>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</si>
  <si>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</si>
  <si>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</si>
  <si>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</si>
  <si>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</si>
  <si>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</si>
  <si>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</si>
  <si>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</si>
  <si>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</si>
  <si>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</si>
  <si>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</si>
  <si>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</si>
  <si>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</si>
  <si>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</si>
  <si>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</si>
  <si>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</si>
  <si>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</si>
  <si>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</si>
  <si>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</si>
  <si>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</si>
  <si>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</si>
  <si>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</si>
  <si>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</si>
  <si>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</si>
  <si>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</si>
  <si>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</si>
  <si>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</si>
  <si>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</si>
  <si>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</si>
  <si>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</si>
  <si>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</si>
  <si>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</si>
  <si>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</si>
  <si>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</si>
  <si>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</si>
  <si>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</si>
  <si>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</si>
  <si>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</si>
  <si>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</si>
  <si>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</si>
  <si>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</si>
  <si>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</si>
  <si>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</si>
  <si>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</si>
  <si>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</si>
  <si>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</si>
  <si>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</si>
  <si>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</si>
  <si>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</si>
  <si>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</si>
  <si>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</si>
  <si>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</si>
  <si>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</si>
  <si>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</si>
  <si>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</si>
  <si>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</si>
  <si>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</si>
  <si>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</si>
  <si>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</si>
  <si>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</si>
  <si>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</si>
  <si>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</si>
  <si>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</si>
  <si>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</si>
  <si>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</si>
  <si>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</si>
  <si>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</si>
  <si>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</si>
  <si>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</si>
  <si>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</si>
  <si>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</si>
  <si>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</si>
  <si>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</si>
  <si>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</si>
  <si>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</si>
  <si>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</si>
  <si>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</si>
  <si>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</si>
  <si>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</si>
  <si>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</si>
  <si>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</si>
  <si>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</si>
  <si>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</si>
  <si>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</si>
  <si>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</si>
  <si>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</si>
  <si>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</si>
  <si>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</si>
  <si>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</si>
  <si>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</si>
  <si>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</si>
  <si>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</si>
  <si>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</si>
  <si>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</si>
  <si>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</si>
  <si>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</si>
  <si>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</si>
  <si>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</si>
  <si>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</si>
  <si>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</si>
  <si>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</si>
  <si>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</si>
  <si>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</si>
  <si>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</si>
  <si>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</si>
  <si>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</si>
  <si>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</si>
  <si>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</si>
  <si>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</si>
  <si>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</si>
  <si>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</si>
  <si>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</si>
  <si>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</si>
  <si>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</si>
  <si>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</si>
  <si>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</si>
  <si>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</si>
  <si>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</si>
  <si>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</si>
  <si>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</si>
  <si>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</si>
  <si>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</si>
  <si>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</si>
  <si>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</si>
  <si>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</si>
  <si>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</si>
  <si>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</si>
  <si>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</si>
  <si>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</si>
  <si>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</si>
  <si>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</si>
  <si>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</si>
  <si>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</si>
  <si>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</si>
  <si>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</si>
  <si>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</si>
  <si>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</si>
  <si>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</si>
  <si>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</si>
  <si>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</si>
  <si>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</si>
  <si>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</si>
  <si>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</si>
  <si>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</si>
  <si>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</si>
  <si>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</si>
  <si>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</si>
  <si>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</si>
  <si>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</si>
  <si>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</si>
  <si>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</si>
  <si>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</si>
  <si>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</si>
  <si>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</si>
  <si>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</si>
  <si>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</si>
  <si>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</si>
  <si>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</si>
  <si>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</si>
  <si>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</si>
  <si>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</si>
  <si>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</si>
  <si>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</si>
  <si>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</si>
  <si>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</si>
  <si>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</si>
  <si>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</si>
  <si>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</si>
  <si>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</si>
  <si>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</si>
  <si>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</si>
  <si>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</si>
  <si>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</si>
  <si>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</si>
  <si>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</si>
  <si>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</si>
  <si>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</si>
  <si>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</si>
  <si>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</si>
  <si>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</si>
  <si>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</si>
  <si>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</si>
  <si>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</si>
  <si>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</si>
  <si>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</si>
  <si>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</si>
  <si>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</si>
  <si>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</si>
  <si>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</si>
  <si>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</si>
  <si>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</si>
  <si>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</si>
  <si>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</si>
  <si>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</si>
  <si>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</si>
  <si>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</si>
  <si>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</si>
  <si>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</si>
  <si>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</si>
  <si>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</si>
  <si>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</si>
  <si>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</si>
  <si>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</si>
  <si>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</si>
  <si>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</si>
  <si>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</si>
  <si>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</si>
  <si>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</si>
  <si>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</si>
  <si>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</si>
  <si>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</si>
  <si>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</si>
  <si>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</si>
  <si>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</si>
  <si>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</si>
  <si>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</si>
  <si>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</si>
  <si>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</si>
  <si>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</si>
  <si>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</si>
  <si>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</si>
  <si>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</si>
  <si>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</si>
  <si>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</si>
  <si>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</si>
  <si>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</si>
  <si>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</si>
  <si>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</si>
  <si>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</si>
  <si>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</si>
  <si>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</si>
  <si>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</si>
  <si>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</si>
  <si>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</si>
  <si>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</si>
  <si>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</si>
  <si>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</si>
  <si>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</si>
  <si>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</si>
  <si>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</si>
  <si>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</si>
  <si>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</si>
  <si>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</si>
  <si>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</si>
  <si>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</si>
  <si>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</si>
  <si>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</si>
  <si>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</si>
  <si>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</si>
  <si>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</si>
  <si>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</si>
  <si>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</si>
  <si>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</si>
  <si>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</si>
  <si>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</si>
  <si>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</si>
  <si>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</si>
  <si>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</si>
  <si>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</si>
  <si>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</si>
  <si>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</si>
  <si>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</si>
  <si>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</si>
  <si>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</si>
  <si>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</si>
  <si>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</si>
  <si>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</si>
  <si>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</si>
  <si>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</si>
  <si>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</si>
  <si>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</si>
  <si>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</si>
  <si>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</si>
  <si>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</si>
  <si>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</si>
  <si>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</si>
  <si>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</si>
  <si>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</si>
  <si>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</si>
  <si>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</si>
  <si>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</si>
  <si>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</si>
  <si>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</si>
  <si>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</si>
  <si>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</si>
  <si>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</si>
  <si>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</si>
  <si>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</si>
  <si>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</si>
  <si>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</si>
  <si>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</si>
  <si>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</si>
  <si>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</si>
  <si>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</si>
  <si>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</si>
  <si>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</si>
  <si>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</si>
  <si>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</si>
  <si>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</si>
  <si>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</si>
  <si>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</si>
  <si>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</si>
  <si>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</si>
  <si>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</si>
  <si>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</si>
  <si>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</si>
  <si>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</si>
  <si>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</si>
  <si>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</si>
  <si>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</si>
  <si>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</si>
  <si>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</si>
  <si>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</si>
  <si>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</si>
  <si>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</si>
  <si>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</si>
  <si>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</si>
  <si>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</si>
  <si>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</si>
  <si>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</si>
  <si>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</si>
  <si>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</si>
  <si>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</si>
  <si>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</si>
  <si>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</si>
  <si>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</si>
  <si>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</si>
  <si>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</si>
  <si>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</si>
  <si>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</si>
  <si>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</si>
  <si>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</si>
  <si>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</si>
  <si>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</si>
  <si>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</si>
  <si>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</si>
  <si>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</si>
  <si>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</si>
  <si>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</si>
  <si>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</si>
  <si>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</si>
  <si>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</si>
  <si>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</si>
  <si>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</si>
  <si>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</si>
  <si>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</si>
  <si>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</si>
  <si>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</si>
  <si>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</si>
  <si>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</si>
  <si>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</si>
  <si>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</si>
  <si>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</si>
  <si>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</si>
  <si>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</si>
  <si>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</si>
  <si>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</si>
  <si>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</si>
  <si>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</si>
  <si>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</si>
  <si>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</si>
  <si>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</si>
  <si>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</si>
  <si>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</si>
  <si>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</si>
  <si>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</si>
  <si>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</si>
  <si>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</si>
  <si>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</si>
  <si>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</si>
  <si>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</si>
  <si>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</si>
  <si>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</si>
  <si>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</si>
  <si>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</si>
  <si>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</si>
  <si>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</si>
  <si>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</si>
  <si>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</si>
  <si>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</si>
  <si>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</si>
  <si>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</si>
  <si>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</si>
  <si>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</si>
  <si>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</si>
  <si>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</si>
  <si>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</si>
  <si>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</si>
  <si>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</si>
  <si>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</si>
  <si>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</si>
  <si>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</si>
  <si>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</si>
  <si>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</si>
  <si>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</si>
  <si>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</si>
  <si>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</si>
  <si>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</si>
  <si>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</si>
  <si>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</si>
  <si>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</si>
  <si>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</si>
  <si>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</si>
  <si>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</si>
  <si>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</si>
  <si>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</si>
  <si>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</si>
  <si>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</si>
  <si>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</si>
  <si>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</si>
  <si>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</si>
  <si>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</si>
  <si>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</si>
  <si>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</si>
  <si>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</si>
  <si>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</si>
  <si>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</si>
  <si>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</si>
  <si>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</si>
  <si>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</si>
  <si>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</si>
  <si>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</si>
  <si>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</si>
  <si>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</si>
  <si>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</si>
  <si>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</si>
  <si>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</si>
  <si>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</si>
  <si>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</si>
  <si>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</si>
  <si>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</si>
  <si>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</si>
  <si>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</si>
  <si>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</si>
  <si>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</si>
  <si>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</si>
  <si>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</si>
  <si>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</si>
  <si>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</si>
  <si>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</si>
  <si>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</si>
  <si>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</si>
  <si>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</si>
  <si>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</si>
  <si>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</si>
  <si>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</si>
  <si>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</si>
  <si>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</si>
  <si>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</si>
  <si>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</si>
  <si>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</si>
  <si>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</si>
  <si>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</si>
  <si>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</si>
  <si>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</si>
  <si>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</si>
  <si>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</si>
  <si>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</si>
  <si>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</si>
  <si>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</si>
  <si>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</si>
  <si>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</si>
  <si>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</si>
  <si>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</si>
  <si>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</si>
  <si>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</si>
  <si>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</si>
  <si>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</si>
  <si>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</si>
  <si>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</si>
  <si>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</si>
  <si>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</si>
  <si>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</si>
  <si>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</si>
  <si>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</si>
  <si>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</si>
  <si>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</si>
  <si>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</si>
  <si>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</si>
  <si>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</si>
  <si>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</si>
  <si>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</si>
  <si>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</si>
  <si>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</si>
  <si>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</si>
  <si>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</si>
  <si>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</si>
  <si>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</si>
  <si>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</si>
  <si>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</si>
  <si>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</si>
  <si>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</si>
  <si>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</si>
  <si>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</si>
  <si>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</si>
  <si>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</si>
  <si>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</si>
  <si>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</si>
  <si>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</si>
  <si>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</si>
  <si>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</si>
  <si>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</si>
  <si>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</si>
  <si>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</si>
  <si>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</si>
  <si>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</si>
  <si>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</si>
  <si>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</si>
  <si>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</si>
  <si>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</si>
  <si>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</si>
  <si>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</si>
  <si>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</si>
  <si>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</si>
  <si>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</si>
  <si>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</si>
  <si>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</si>
  <si>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</si>
  <si>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</si>
  <si>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</si>
  <si>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</si>
  <si>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</si>
  <si>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</si>
  <si>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</si>
  <si>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</si>
  <si>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</si>
  <si>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</si>
  <si>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</si>
  <si>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</si>
  <si>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</si>
  <si>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</si>
  <si>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</si>
  <si>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</si>
  <si>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</si>
  <si>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</si>
  <si>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</si>
  <si>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</si>
  <si>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</si>
  <si>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</si>
  <si>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</si>
  <si>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</si>
  <si>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</si>
  <si>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</si>
  <si>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</si>
  <si>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</si>
  <si>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</si>
  <si>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</si>
  <si>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</si>
  <si>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</si>
  <si>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</si>
  <si>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</si>
  <si>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</si>
  <si>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</si>
  <si>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</si>
  <si>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</si>
  <si>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</si>
  <si>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</si>
  <si>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</si>
  <si>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</si>
  <si>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</si>
  <si>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</si>
  <si>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</si>
  <si>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</si>
  <si>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</si>
  <si>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</si>
  <si>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</si>
  <si>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</si>
  <si>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</si>
  <si>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</si>
  <si>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</si>
  <si>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</si>
  <si>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</si>
  <si>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</si>
  <si>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</si>
  <si>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</si>
  <si>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</si>
  <si>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</si>
  <si>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</si>
  <si>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</si>
  <si>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</si>
  <si>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</si>
  <si>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</si>
  <si>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</si>
  <si>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</si>
  <si>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</si>
  <si>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</si>
  <si>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</si>
  <si>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</si>
  <si>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</si>
  <si>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</si>
  <si>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</si>
  <si>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</si>
  <si>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</si>
  <si>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</si>
  <si>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</si>
  <si>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</si>
  <si>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</si>
  <si>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</si>
  <si>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</si>
  <si>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</si>
  <si>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</si>
  <si>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</si>
  <si>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</si>
  <si>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</si>
  <si>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</si>
  <si>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</si>
  <si>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</si>
  <si>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</si>
  <si>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</si>
  <si>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</si>
  <si>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</si>
  <si>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</si>
  <si>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</si>
  <si>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</si>
  <si>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</si>
  <si>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</si>
  <si>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</si>
  <si>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</si>
  <si>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</si>
  <si>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</si>
  <si>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</si>
  <si>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</si>
  <si>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</si>
  <si>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</si>
  <si>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</si>
  <si>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</si>
  <si>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</si>
  <si>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</si>
  <si>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</si>
  <si>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</si>
  <si>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</si>
  <si>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</si>
  <si>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</si>
  <si>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</si>
  <si>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</si>
  <si>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</si>
  <si>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</si>
  <si>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</si>
  <si>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</si>
  <si>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</si>
  <si>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</si>
  <si>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</si>
  <si>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</si>
  <si>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</si>
  <si>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</si>
  <si>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</si>
  <si>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</si>
  <si>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</si>
  <si>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</si>
  <si>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</si>
  <si>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</si>
  <si>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</si>
  <si>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</si>
  <si>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</si>
  <si>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</si>
  <si>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</si>
  <si>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</si>
  <si>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</si>
  <si>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</si>
  <si>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</si>
  <si>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</si>
  <si>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</si>
  <si>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</si>
  <si>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</si>
  <si>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</si>
  <si>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</si>
  <si>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</si>
  <si>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</si>
  <si>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</si>
  <si>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</si>
  <si>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</si>
  <si>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</si>
  <si>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</si>
  <si>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</si>
  <si>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</si>
  <si>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</si>
  <si>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</si>
  <si>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</si>
  <si>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</si>
  <si>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</si>
  <si>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</si>
  <si>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</si>
  <si>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</si>
  <si>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</si>
  <si>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</si>
  <si>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</si>
  <si>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</si>
  <si>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</si>
  <si>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</si>
  <si>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</si>
  <si>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</si>
  <si>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</si>
  <si>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</si>
  <si>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</si>
  <si>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</si>
  <si>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</si>
  <si>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</si>
  <si>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</si>
  <si>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</si>
  <si>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</si>
  <si>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</si>
  <si>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</si>
  <si>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</si>
  <si>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</si>
  <si>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</si>
  <si>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</si>
  <si>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</si>
  <si>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</si>
  <si>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</si>
  <si>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</si>
  <si>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</si>
  <si>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</si>
  <si>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</si>
  <si>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</si>
  <si>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</si>
  <si>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</si>
  <si>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</si>
  <si>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</si>
  <si>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</si>
  <si>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</si>
  <si>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</si>
  <si>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</si>
  <si>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</si>
  <si>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</si>
  <si>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</si>
  <si>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</si>
  <si>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</si>
  <si>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</si>
  <si>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</si>
  <si>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</si>
  <si>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</si>
  <si>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</si>
  <si>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</si>
  <si>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</si>
  <si>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</si>
  <si>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</si>
  <si>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</si>
  <si>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</si>
  <si>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</si>
  <si>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</si>
  <si>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</si>
  <si>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</si>
  <si>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</si>
  <si>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</si>
  <si>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</si>
  <si>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</si>
  <si>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</si>
  <si>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</si>
  <si>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</si>
  <si>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</si>
  <si>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</si>
  <si>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</si>
  <si>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</si>
  <si>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</si>
  <si>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</si>
  <si>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</si>
  <si>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</si>
  <si>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</si>
  <si>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</si>
  <si>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</si>
  <si>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</si>
  <si>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</si>
  <si>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</si>
  <si>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</si>
  <si>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</si>
  <si>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</si>
  <si>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</si>
  <si>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</si>
  <si>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</si>
  <si>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</si>
  <si>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</si>
  <si>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</si>
  <si>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</si>
  <si>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</si>
  <si>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</si>
  <si>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</si>
  <si>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</si>
  <si>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</si>
  <si>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</si>
  <si>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</si>
  <si>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</si>
  <si>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</si>
  <si>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</si>
  <si>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</si>
  <si>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</si>
  <si>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</si>
  <si>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</si>
  <si>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</si>
  <si>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</si>
  <si>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</si>
  <si>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</si>
  <si>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</si>
  <si>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</si>
  <si>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</si>
  <si>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</si>
  <si>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</si>
  <si>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</si>
  <si>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</si>
  <si>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</si>
  <si>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</si>
  <si>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</si>
  <si>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</si>
  <si>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</si>
  <si>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</si>
  <si>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</si>
  <si>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</si>
  <si>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</si>
  <si>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</si>
  <si>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</si>
  <si>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</si>
  <si>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</si>
  <si>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</si>
  <si>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</si>
  <si>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</si>
  <si>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</si>
  <si>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</si>
  <si>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</si>
  <si>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</si>
  <si>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</si>
  <si>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</si>
  <si>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</si>
  <si>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</si>
  <si>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</si>
  <si>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</si>
  <si>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</si>
  <si>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</si>
  <si>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</si>
  <si>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</si>
  <si>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</si>
  <si>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</si>
  <si>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</si>
  <si>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</si>
  <si>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</si>
  <si>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</si>
  <si>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</si>
  <si>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</si>
  <si>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</si>
  <si>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</si>
  <si>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</si>
  <si>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</si>
  <si>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</si>
  <si>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</si>
  <si>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</si>
  <si>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</si>
  <si>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</si>
  <si>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</si>
  <si>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</si>
  <si>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</si>
  <si>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</si>
  <si>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</si>
  <si>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</si>
  <si>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</si>
  <si>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</si>
  <si>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</si>
  <si>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</si>
  <si>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</si>
  <si>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</si>
  <si>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</si>
  <si>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</si>
  <si>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</si>
  <si>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</si>
  <si>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</si>
  <si>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</si>
  <si>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</si>
  <si>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</si>
  <si>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</si>
  <si>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</si>
  <si>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</si>
  <si>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</si>
  <si>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</si>
  <si>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</si>
  <si>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</si>
  <si>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</si>
  <si>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</si>
  <si>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</si>
  <si>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</si>
  <si>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</si>
  <si>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</si>
  <si>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</si>
  <si>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</si>
  <si>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</si>
  <si>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</si>
  <si>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</si>
  <si>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</si>
  <si>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</si>
  <si>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</si>
  <si>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</si>
  <si>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</si>
  <si>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</si>
  <si>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</si>
  <si>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</si>
  <si>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</si>
  <si>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</si>
  <si>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</si>
  <si>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</si>
  <si>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</si>
  <si>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</si>
  <si>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</si>
  <si>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</si>
  <si>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</si>
  <si>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</si>
  <si>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</si>
  <si>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</si>
  <si>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</si>
  <si>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</si>
  <si>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</si>
  <si>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</si>
  <si>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</si>
  <si>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</si>
  <si>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</si>
  <si>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</si>
  <si>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</si>
  <si>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</si>
  <si>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</si>
  <si>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</si>
  <si>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</si>
  <si>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</si>
  <si>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</si>
  <si>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</si>
  <si>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</si>
  <si>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</si>
  <si>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</si>
  <si>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</si>
  <si>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</si>
  <si>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</si>
  <si>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</si>
  <si>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</si>
  <si>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</si>
  <si>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</si>
  <si>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</si>
  <si>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</si>
  <si>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</si>
  <si>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</si>
  <si>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</si>
  <si>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</si>
  <si>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</si>
  <si>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</si>
  <si>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</si>
  <si>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</si>
  <si>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</si>
  <si>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</si>
  <si>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</si>
  <si>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</si>
  <si>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</si>
  <si>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</si>
  <si>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</si>
  <si>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</si>
  <si>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</si>
  <si>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</si>
  <si>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</si>
  <si>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</si>
  <si>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</si>
  <si>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</si>
  <si>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</si>
  <si>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</si>
  <si>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</si>
  <si>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</si>
  <si>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</si>
  <si>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</si>
  <si>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</si>
  <si>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</si>
  <si>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</si>
  <si>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</si>
  <si>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</si>
  <si>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</si>
  <si>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</si>
  <si>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</si>
  <si>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</si>
  <si>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</si>
  <si>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</si>
  <si>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</si>
  <si>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</si>
  <si>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</si>
  <si>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</si>
  <si>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</si>
  <si>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</si>
  <si>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</si>
  <si>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</si>
  <si>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</si>
  <si>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</si>
  <si>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</si>
  <si>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</si>
  <si>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</si>
  <si>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</si>
  <si>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</si>
  <si>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</si>
  <si>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</si>
  <si>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</si>
  <si>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</si>
  <si>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</si>
  <si>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</si>
  <si>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</si>
  <si>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</si>
  <si>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</si>
  <si>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</si>
  <si>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</si>
  <si>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</si>
  <si>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</si>
  <si>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</si>
  <si>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</si>
  <si>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</si>
  <si>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</si>
  <si>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</si>
  <si>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</si>
  <si>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</si>
  <si>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</si>
  <si>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</si>
  <si>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</si>
  <si>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</si>
  <si>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</si>
  <si>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</si>
  <si>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</si>
  <si>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</si>
  <si>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</si>
  <si>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</si>
  <si>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</si>
  <si>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</si>
  <si>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</si>
  <si>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</si>
  <si>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</si>
  <si>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</si>
  <si>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</si>
  <si>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</si>
  <si>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</si>
  <si>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</si>
  <si>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</si>
  <si>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</si>
  <si>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</si>
  <si>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</si>
  <si>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</si>
  <si>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</si>
  <si>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</si>
  <si>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</si>
  <si>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</si>
  <si>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</si>
  <si>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</si>
  <si>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</si>
  <si>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</si>
  <si>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</si>
  <si>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</si>
  <si>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</si>
  <si>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</si>
  <si>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</si>
  <si>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</si>
  <si>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</si>
  <si>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</si>
  <si>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</si>
  <si>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</si>
  <si>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</si>
  <si>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</si>
  <si>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</si>
  <si>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</si>
  <si>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</si>
  <si>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</si>
  <si>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</si>
  <si>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</si>
  <si>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</si>
  <si>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</si>
  <si>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</si>
  <si>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</si>
  <si>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</si>
  <si>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</si>
  <si>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</si>
  <si>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</si>
  <si>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</si>
  <si>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</si>
  <si>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</si>
  <si>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</si>
  <si>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</si>
  <si>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</si>
  <si>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</si>
  <si>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</si>
  <si>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</si>
  <si>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</si>
  <si>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</si>
  <si>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</si>
  <si>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</si>
  <si>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</si>
  <si>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</si>
  <si>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</si>
  <si>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</si>
  <si>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</si>
  <si>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</si>
  <si>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</si>
  <si>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</si>
  <si>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</si>
  <si>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</si>
  <si>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</si>
  <si>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</si>
  <si>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</si>
  <si>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</si>
  <si>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</si>
  <si>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</si>
  <si>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</si>
  <si>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</si>
  <si>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</si>
  <si>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</si>
  <si>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</si>
  <si>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</si>
  <si>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</si>
  <si>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</si>
  <si>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</si>
  <si>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</si>
  <si>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</si>
  <si>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</si>
  <si>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</si>
  <si>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</si>
  <si>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</si>
  <si>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</si>
  <si>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</si>
  <si>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</si>
  <si>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</si>
  <si>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</si>
  <si>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</si>
  <si>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</si>
  <si>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</si>
  <si>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</si>
  <si>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</si>
  <si>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</si>
  <si>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</si>
  <si>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</si>
  <si>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</si>
  <si>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</si>
  <si>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</si>
  <si>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</si>
  <si>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</si>
  <si>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</si>
  <si>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</si>
  <si>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</si>
  <si>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</si>
  <si>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</si>
  <si>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</si>
  <si>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</si>
  <si>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</si>
  <si>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</si>
  <si>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</si>
  <si>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</si>
  <si>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</si>
  <si>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</si>
  <si>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</si>
  <si>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</si>
  <si>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</si>
  <si>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</si>
  <si>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</si>
  <si>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</si>
  <si>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</si>
  <si>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</si>
  <si>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</si>
  <si>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</si>
  <si>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</si>
  <si>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</si>
  <si>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</si>
  <si>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</si>
  <si>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</si>
  <si>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</si>
  <si>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</si>
  <si>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</si>
  <si>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</si>
  <si>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</si>
  <si>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</si>
  <si>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</si>
  <si>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</si>
  <si>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</si>
  <si>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</si>
  <si>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</si>
  <si>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</si>
  <si>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</si>
  <si>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</si>
  <si>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</si>
  <si>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</si>
  <si>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</si>
  <si>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</si>
  <si>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</si>
  <si>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</si>
  <si>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</si>
  <si>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</si>
  <si>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</si>
  <si>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</si>
  <si>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</si>
  <si>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</si>
  <si>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</si>
  <si>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</si>
  <si>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</si>
  <si>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</si>
  <si>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</si>
  <si>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</si>
  <si>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</si>
  <si>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</si>
  <si>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</si>
  <si>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</si>
  <si>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</si>
  <si>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</si>
  <si>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</si>
  <si>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</si>
  <si>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</si>
  <si>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</si>
  <si>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</si>
  <si>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</si>
  <si>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</si>
  <si>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</si>
  <si>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</si>
  <si>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</si>
  <si>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</si>
  <si>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</si>
  <si>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</si>
  <si>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</si>
  <si>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</si>
  <si>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</si>
  <si>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</si>
  <si>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</si>
  <si>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</si>
  <si>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</si>
  <si>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</si>
  <si>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</si>
  <si>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</si>
  <si>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</si>
  <si>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</si>
  <si>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</si>
  <si>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</si>
  <si>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</si>
  <si>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</si>
  <si>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</si>
  <si>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</si>
  <si>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</si>
  <si>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</si>
  <si>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</si>
  <si>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</si>
  <si>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</si>
  <si>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</si>
  <si>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</si>
  <si>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</si>
  <si>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</si>
  <si>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</si>
  <si>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</si>
  <si>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</si>
  <si>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</si>
  <si>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</si>
  <si>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</si>
  <si>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</si>
  <si>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</si>
  <si>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</si>
  <si>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</si>
  <si>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</si>
  <si>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</si>
  <si>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</si>
  <si>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</si>
  <si>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</si>
  <si>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</si>
  <si>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</si>
  <si>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</si>
  <si>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</si>
  <si>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</si>
  <si>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</si>
  <si>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</si>
  <si>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</si>
  <si>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</si>
  <si>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</si>
  <si>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</si>
  <si>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</si>
  <si>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</si>
  <si>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</si>
  <si>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</si>
  <si>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</si>
  <si>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</si>
  <si>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</si>
  <si>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</si>
  <si>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</si>
  <si>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</si>
  <si>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</si>
  <si>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</si>
  <si>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</si>
  <si>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</si>
  <si>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</si>
  <si>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</si>
  <si>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</si>
  <si>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</si>
  <si>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</si>
  <si>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</si>
  <si>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</si>
  <si>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</si>
  <si>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</si>
  <si>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</si>
  <si>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</si>
  <si>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</si>
  <si>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</si>
  <si>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</si>
  <si>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</si>
  <si>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</si>
  <si>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</si>
  <si>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</si>
  <si>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</si>
  <si>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</si>
  <si>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</si>
  <si>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</si>
  <si>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</si>
  <si>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</si>
  <si>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</si>
  <si>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</si>
  <si>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</si>
  <si>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</si>
  <si>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</si>
  <si>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</si>
  <si>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</si>
  <si>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</si>
  <si>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</si>
  <si>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</si>
  <si>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</si>
  <si>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</si>
  <si>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</si>
  <si>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</si>
  <si>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</si>
  <si>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</si>
  <si>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</si>
  <si>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</si>
  <si>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</si>
  <si>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</si>
  <si>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</si>
  <si>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</si>
  <si>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</si>
  <si>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</si>
  <si>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</si>
  <si>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</si>
  <si>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</si>
  <si>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</si>
  <si>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</si>
  <si>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</si>
  <si>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</si>
  <si>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</si>
  <si>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</si>
  <si>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</si>
  <si>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</si>
  <si>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</si>
  <si>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</si>
  <si>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</si>
  <si>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</si>
  <si>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</si>
  <si>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</si>
  <si>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</si>
  <si>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</si>
  <si>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</si>
  <si>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</si>
  <si>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</si>
  <si>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</si>
  <si>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</si>
  <si>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</si>
  <si>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</si>
  <si>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</si>
  <si>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</si>
  <si>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</si>
  <si>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</si>
  <si>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</si>
  <si>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</si>
  <si>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</si>
  <si>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</si>
  <si>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</si>
  <si>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</si>
  <si>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</si>
  <si>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</si>
  <si>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</si>
  <si>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</si>
  <si>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</si>
  <si>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</si>
  <si>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</si>
  <si>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</si>
  <si>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</si>
  <si>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</si>
  <si>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</si>
  <si>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</si>
  <si>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</si>
  <si>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</si>
  <si>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</si>
  <si>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</si>
  <si>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</si>
  <si>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</si>
  <si>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</si>
  <si>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</si>
  <si>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</si>
  <si>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</si>
  <si>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</si>
  <si>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</si>
  <si>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</si>
  <si>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</si>
  <si>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</si>
  <si>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</si>
  <si>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</si>
  <si>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</si>
  <si>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</si>
  <si>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</si>
  <si>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</si>
  <si>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</si>
  <si>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</si>
  <si>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</si>
  <si>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</si>
  <si>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</si>
  <si>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</si>
  <si>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</si>
  <si>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</si>
  <si>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</si>
  <si>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</si>
  <si>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</si>
  <si>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</si>
  <si>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</si>
  <si>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</si>
  <si>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</si>
  <si>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</si>
  <si>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</si>
  <si>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</si>
  <si>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</si>
  <si>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</si>
  <si>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</si>
  <si>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</si>
  <si>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</si>
  <si>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</si>
  <si>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</si>
  <si>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</si>
  <si>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</si>
  <si>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</si>
  <si>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</si>
  <si>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</si>
  <si>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</si>
  <si>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</si>
  <si>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</si>
  <si>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</si>
  <si>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</si>
  <si>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</si>
  <si>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</si>
  <si>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</si>
  <si>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</si>
  <si>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</si>
  <si>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</si>
  <si>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</si>
  <si>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</si>
  <si>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</si>
  <si>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</si>
  <si>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</si>
  <si>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</si>
  <si>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</si>
  <si>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</si>
  <si>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</si>
  <si>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</si>
  <si>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</si>
  <si>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</si>
  <si>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</si>
  <si>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</si>
  <si>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</si>
  <si>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</si>
  <si>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</si>
  <si>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</si>
  <si>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</si>
  <si>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</si>
  <si>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</si>
  <si>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</si>
  <si>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</si>
  <si>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</si>
  <si>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</si>
  <si>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</si>
  <si>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</si>
  <si>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</si>
  <si>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</si>
  <si>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</si>
  <si>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</si>
  <si>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</si>
  <si>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</si>
  <si>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</si>
  <si>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</si>
  <si>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</si>
  <si>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</si>
  <si>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</si>
  <si>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</si>
  <si>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</si>
  <si>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</si>
  <si>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</si>
  <si>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</si>
  <si>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</si>
  <si>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</si>
  <si>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</si>
  <si>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</si>
  <si>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</si>
  <si>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</si>
  <si>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</si>
  <si>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</si>
  <si>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</si>
  <si>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</si>
  <si>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</si>
  <si>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</si>
  <si>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</si>
  <si>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</si>
  <si>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</si>
  <si>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</si>
  <si>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</si>
  <si>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</si>
  <si>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</si>
  <si>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</si>
  <si>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</si>
  <si>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</si>
  <si>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</si>
  <si>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</si>
  <si>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</si>
  <si>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</si>
  <si>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</si>
  <si>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</si>
  <si>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</si>
  <si>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</si>
  <si>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</si>
  <si>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</si>
  <si>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</si>
  <si>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</si>
  <si>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</si>
  <si>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</si>
  <si>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</si>
  <si>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</si>
  <si>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</si>
  <si>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</si>
  <si>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</si>
  <si>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</si>
  <si>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</si>
  <si>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</si>
  <si>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</si>
  <si>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</si>
  <si>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</si>
  <si>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</si>
  <si>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</si>
  <si>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</si>
  <si>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</si>
  <si>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</si>
  <si>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</si>
  <si>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</si>
  <si>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</si>
  <si>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</si>
  <si>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</si>
  <si>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</si>
  <si>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</si>
  <si>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</si>
  <si>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</si>
  <si>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</si>
  <si>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</si>
  <si>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</si>
  <si>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</si>
  <si>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</si>
  <si>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</si>
  <si>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</si>
  <si>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</si>
  <si>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</si>
  <si>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</si>
  <si>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</si>
  <si>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</si>
  <si>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</si>
  <si>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</si>
  <si>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</si>
  <si>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</si>
  <si>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</si>
  <si>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</si>
  <si>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</si>
  <si>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</si>
  <si>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</si>
  <si>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</si>
  <si>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</si>
  <si>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</si>
  <si>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</si>
  <si>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</si>
  <si>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</si>
  <si>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</si>
  <si>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</si>
  <si>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</si>
  <si>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</si>
  <si>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</si>
  <si>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</si>
  <si>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</si>
  <si>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</si>
  <si>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</si>
  <si>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</si>
  <si>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</si>
  <si>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</si>
  <si>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</si>
  <si>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</si>
  <si>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</si>
  <si>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</si>
  <si>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</si>
  <si>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</si>
  <si>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</si>
  <si>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</si>
  <si>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</si>
  <si>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</si>
  <si>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</si>
  <si>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</si>
  <si>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</si>
  <si>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</si>
  <si>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</si>
  <si>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</si>
  <si>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</si>
  <si>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</si>
  <si>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</si>
  <si>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</si>
  <si>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</si>
  <si>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</si>
  <si>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</si>
  <si>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</si>
  <si>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</si>
  <si>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</si>
  <si>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</si>
  <si>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</si>
  <si>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</si>
  <si>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</si>
  <si>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</si>
  <si>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</si>
  <si>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</si>
  <si>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</si>
  <si>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</si>
  <si>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</si>
  <si>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</si>
  <si>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</si>
  <si>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</si>
  <si>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</si>
  <si>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</si>
  <si>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</si>
  <si>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</si>
  <si>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</si>
  <si>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</si>
  <si>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</si>
  <si>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</si>
  <si>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</si>
  <si>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</si>
  <si>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</si>
  <si>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</si>
  <si>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</si>
  <si>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</si>
  <si>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</si>
  <si>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</si>
  <si>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</si>
  <si>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</si>
  <si>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</si>
  <si>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</si>
  <si>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</si>
  <si>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</si>
  <si>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</si>
  <si>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</si>
  <si>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</si>
  <si>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</si>
  <si>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</si>
  <si>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</si>
  <si>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</si>
  <si>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</si>
  <si>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</si>
  <si>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</si>
  <si>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</si>
  <si>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</si>
  <si>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</si>
  <si>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</si>
  <si>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</si>
  <si>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</si>
  <si>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</si>
  <si>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</si>
  <si>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</si>
  <si>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</si>
  <si>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</si>
  <si>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</si>
  <si>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</si>
  <si>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</si>
  <si>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</si>
  <si>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</si>
  <si>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</si>
  <si>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</si>
  <si>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</si>
  <si>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</si>
  <si>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</si>
  <si>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</si>
  <si>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</si>
  <si>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</si>
  <si>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</si>
  <si>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</si>
  <si>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</si>
  <si>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</si>
  <si>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</si>
  <si>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</si>
  <si>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</si>
  <si>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</si>
  <si>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</si>
  <si>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</si>
  <si>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</si>
  <si>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</si>
  <si>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</si>
  <si>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</si>
  <si>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</si>
  <si>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</si>
  <si>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</si>
  <si>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</si>
  <si>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</si>
  <si>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</si>
  <si>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</si>
  <si>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</si>
  <si>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</si>
  <si>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</si>
  <si>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</si>
  <si>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</si>
  <si>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</si>
  <si>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</si>
  <si>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</si>
  <si>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</si>
  <si>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</si>
  <si>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</si>
  <si>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</si>
  <si>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</si>
  <si>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</si>
  <si>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</si>
  <si>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</si>
  <si>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</si>
  <si>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</si>
  <si>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</si>
  <si>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</si>
  <si>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</si>
  <si>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</si>
  <si>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</si>
  <si>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</si>
  <si>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</si>
  <si>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</si>
  <si>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</si>
  <si>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</si>
  <si>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</si>
  <si>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</si>
  <si>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</si>
  <si>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</si>
  <si>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</si>
  <si>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</si>
  <si>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</si>
  <si>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</si>
  <si>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</si>
  <si>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</si>
  <si>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</si>
  <si>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</si>
  <si>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</si>
  <si>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</si>
  <si>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</si>
  <si>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</si>
  <si>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</si>
  <si>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</si>
  <si>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</si>
  <si>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</si>
  <si>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</si>
  <si>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</si>
  <si>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</si>
  <si>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</si>
  <si>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</si>
  <si>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</si>
  <si>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</si>
  <si>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</si>
  <si>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</si>
  <si>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</si>
  <si>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</si>
  <si>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</si>
  <si>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</si>
  <si>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</si>
  <si>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</si>
  <si>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</si>
  <si>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</si>
  <si>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</si>
  <si>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</si>
  <si>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</si>
  <si>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</si>
  <si>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</si>
  <si>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</si>
  <si>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</si>
  <si>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</si>
  <si>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</si>
  <si>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</si>
  <si>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</si>
  <si>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</si>
  <si>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</si>
  <si>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</si>
  <si>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</si>
  <si>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</si>
  <si>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</si>
  <si>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</si>
  <si>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</si>
  <si>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</si>
  <si>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</si>
  <si>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</si>
  <si>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</si>
  <si>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</si>
  <si>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</si>
  <si>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</si>
  <si>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</si>
  <si>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</si>
  <si>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</si>
  <si>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</si>
  <si>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</si>
  <si>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</si>
  <si>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</si>
  <si>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</si>
  <si>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</si>
  <si>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</si>
  <si>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</si>
  <si>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</si>
  <si>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</si>
  <si>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</si>
  <si>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</si>
  <si>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</si>
  <si>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</si>
  <si>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</si>
  <si>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</si>
  <si>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</si>
  <si>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</si>
  <si>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</si>
  <si>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</si>
  <si>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</si>
  <si>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</si>
  <si>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</si>
  <si>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</si>
  <si>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</si>
  <si>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</si>
  <si>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</si>
  <si>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</si>
  <si>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</si>
  <si>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</si>
  <si>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</si>
  <si>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</si>
  <si>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</si>
  <si>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</si>
  <si>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</si>
  <si>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</si>
  <si>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</si>
  <si>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</si>
  <si>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</si>
  <si>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</si>
  <si>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</si>
  <si>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</si>
  <si>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</si>
  <si>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</si>
  <si>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</si>
  <si>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</si>
  <si>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</si>
  <si>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</si>
  <si>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</si>
  <si>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</si>
  <si>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</si>
  <si>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</si>
  <si>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</si>
  <si>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</si>
  <si>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</si>
  <si>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</si>
  <si>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</si>
  <si>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</si>
  <si>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</si>
  <si>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</si>
  <si>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</si>
  <si>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</si>
  <si>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</si>
  <si>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</si>
  <si>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</si>
  <si>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</si>
  <si>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</si>
  <si>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</si>
  <si>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</si>
  <si>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</si>
  <si>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</si>
  <si>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</si>
  <si>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</si>
  <si>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</si>
  <si>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</si>
  <si>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</si>
  <si>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</si>
  <si>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</si>
  <si>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</si>
  <si>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</si>
  <si>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</si>
  <si>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</si>
  <si>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</si>
  <si>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</si>
  <si>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</si>
  <si>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</si>
  <si>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</si>
  <si>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</si>
  <si>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</si>
  <si>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</si>
  <si>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</si>
  <si>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</si>
  <si>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</si>
  <si>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</si>
  <si>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</si>
  <si>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</si>
  <si>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</si>
  <si>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</si>
  <si>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</si>
  <si>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</si>
  <si>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</si>
  <si>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</si>
  <si>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</si>
  <si>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</si>
  <si>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</si>
  <si>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</si>
  <si>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</si>
  <si>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</si>
  <si>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</si>
  <si>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</si>
  <si>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</si>
  <si>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</si>
  <si>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</si>
  <si>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</si>
  <si>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</si>
  <si>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</si>
  <si>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</si>
  <si>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</si>
  <si>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</si>
  <si>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</si>
  <si>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</si>
  <si>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</si>
  <si>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</si>
  <si>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</si>
  <si>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</si>
  <si>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</si>
  <si>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</si>
  <si>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</si>
  <si>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</si>
  <si>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</si>
  <si>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</si>
  <si>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</si>
  <si>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</si>
  <si>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</si>
  <si>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</si>
  <si>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</si>
  <si>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</si>
  <si>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</si>
  <si>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</si>
  <si>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</si>
  <si>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</si>
  <si>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</si>
  <si>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</si>
  <si>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</si>
  <si>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</si>
  <si>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</si>
  <si>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</si>
  <si>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</si>
  <si>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</si>
  <si>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</si>
  <si>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</si>
  <si>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</si>
  <si>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</si>
  <si>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</si>
  <si>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</si>
  <si>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</si>
  <si>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</si>
  <si>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</si>
  <si>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</si>
  <si>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</si>
  <si>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</si>
  <si>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</si>
  <si>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</si>
  <si>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</si>
  <si>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</si>
  <si>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</si>
  <si>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</si>
  <si>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</si>
  <si>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</si>
  <si>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</si>
  <si>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</si>
  <si>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</si>
  <si>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</si>
  <si>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</si>
  <si>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</si>
  <si>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</si>
  <si>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</si>
  <si>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</si>
  <si>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</si>
  <si>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</si>
  <si>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</si>
  <si>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</si>
  <si>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</si>
  <si>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</si>
  <si>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</si>
  <si>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</si>
  <si>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</si>
  <si>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</si>
  <si>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</si>
  <si>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</si>
  <si>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</si>
  <si>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</si>
  <si>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</si>
  <si>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</si>
  <si>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</si>
  <si>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</si>
  <si>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</si>
  <si>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</si>
  <si>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</si>
  <si>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</si>
  <si>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</si>
  <si>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</si>
  <si>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</si>
  <si>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</si>
  <si>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</si>
  <si>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</si>
  <si>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</si>
  <si>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</si>
  <si>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</si>
  <si>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</si>
  <si>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</si>
  <si>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</si>
  <si>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</si>
  <si>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</si>
  <si>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</si>
  <si>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</si>
  <si>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</si>
  <si>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</si>
  <si>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</si>
  <si>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</si>
  <si>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</si>
  <si>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</si>
  <si>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</si>
  <si>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</si>
  <si>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</si>
  <si>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</si>
  <si>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</si>
  <si>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</si>
  <si>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</si>
  <si>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</si>
  <si>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</si>
  <si>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</si>
  <si>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</si>
  <si>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</si>
  <si>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</si>
  <si>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</si>
  <si>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</si>
  <si>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</si>
  <si>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</si>
  <si>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</si>
  <si>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</si>
  <si>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</si>
  <si>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</si>
  <si>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</si>
  <si>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</si>
  <si>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</si>
  <si>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</si>
  <si>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</si>
  <si>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</si>
  <si>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</si>
  <si>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</si>
  <si>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</si>
  <si>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</si>
  <si>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</si>
  <si>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</si>
  <si>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</si>
  <si>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</si>
  <si>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</si>
  <si>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</si>
  <si>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</si>
  <si>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</si>
  <si>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</si>
  <si>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</si>
  <si>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</si>
  <si>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</si>
  <si>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</si>
  <si>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</si>
  <si>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</si>
  <si>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</si>
  <si>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</si>
  <si>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</si>
  <si>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</si>
  <si>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</si>
  <si>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</si>
  <si>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</si>
  <si>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</si>
  <si>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</si>
  <si>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</si>
  <si>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</si>
  <si>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</si>
  <si>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</si>
  <si>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</si>
  <si>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</si>
  <si>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</si>
  <si>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</si>
  <si>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</si>
  <si>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</si>
  <si>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</si>
  <si>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</si>
  <si>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</si>
  <si>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</si>
  <si>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</si>
  <si>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</si>
  <si>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</si>
  <si>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</si>
  <si>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</si>
  <si>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</si>
  <si>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</si>
  <si>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</si>
  <si>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</si>
  <si>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</si>
  <si>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</si>
  <si>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</si>
  <si>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</si>
  <si>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</si>
  <si>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</si>
  <si>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</si>
  <si>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</si>
  <si>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</si>
  <si>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</si>
  <si>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</si>
  <si>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</si>
  <si>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</si>
  <si>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</si>
  <si>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</si>
  <si>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</si>
  <si>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</si>
  <si>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</si>
  <si>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</si>
  <si>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</si>
  <si>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</si>
  <si>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</si>
  <si>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</si>
  <si>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</si>
  <si>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</si>
  <si>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</si>
  <si>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</si>
  <si>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</si>
  <si>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</si>
  <si>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</si>
  <si>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</si>
  <si>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</si>
  <si>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</si>
  <si>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</si>
  <si>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</si>
  <si>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</si>
  <si>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</si>
  <si>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</si>
  <si>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</si>
  <si>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</si>
  <si>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</si>
  <si>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</si>
  <si>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</si>
  <si>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</si>
  <si>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</si>
  <si>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</si>
  <si>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</si>
  <si>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</si>
  <si>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</si>
  <si>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</si>
  <si>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</si>
  <si>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</si>
  <si>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</si>
  <si>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</si>
  <si>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</si>
  <si>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</si>
  <si>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</si>
  <si>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</si>
  <si>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</si>
  <si>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</si>
  <si>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</si>
  <si>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</si>
  <si>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</si>
  <si>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</si>
  <si>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</si>
  <si>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</si>
  <si>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</si>
  <si>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</si>
  <si>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</si>
  <si>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</si>
  <si>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</si>
  <si>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</si>
  <si>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</si>
  <si>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</si>
  <si>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</si>
  <si>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</si>
  <si>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</si>
  <si>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</si>
  <si>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</si>
  <si>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</si>
  <si>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</si>
  <si>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</si>
  <si>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</si>
  <si>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</si>
  <si>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</si>
  <si>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</si>
  <si>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</si>
  <si>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</si>
  <si>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</si>
  <si>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</si>
  <si>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</si>
  <si>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</si>
  <si>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</si>
  <si>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</si>
  <si>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</si>
  <si>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</si>
  <si>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</si>
  <si>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</si>
  <si>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</si>
  <si>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</si>
  <si>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</si>
  <si>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</si>
  <si>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</si>
  <si>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</si>
  <si>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</si>
  <si>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</si>
  <si>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</si>
  <si>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</si>
  <si>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</si>
  <si>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</si>
  <si>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</si>
  <si>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</si>
  <si>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</si>
  <si>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</si>
  <si>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</si>
  <si>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</si>
  <si>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</si>
  <si>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</si>
  <si>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</si>
  <si>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</si>
  <si>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</si>
  <si>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</si>
  <si>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</si>
  <si>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</si>
  <si>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</si>
  <si>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</si>
  <si>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</si>
  <si>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</si>
  <si>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</si>
  <si>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</si>
  <si>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</si>
  <si>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</si>
  <si>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</si>
  <si>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</si>
  <si>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</si>
  <si>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</si>
  <si>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</si>
  <si>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</si>
  <si>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</si>
  <si>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</si>
  <si>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</si>
  <si>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</si>
  <si>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</si>
  <si>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</si>
  <si>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</si>
  <si>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</si>
  <si>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</si>
  <si>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</si>
  <si>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</si>
  <si>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</si>
  <si>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</si>
  <si>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</si>
  <si>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</si>
  <si>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</si>
  <si>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</si>
  <si>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</si>
  <si>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</si>
  <si>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</si>
  <si>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</si>
  <si>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</si>
  <si>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</si>
  <si>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</si>
  <si>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</si>
  <si>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</si>
  <si>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</si>
  <si>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</si>
  <si>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</si>
  <si>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</si>
  <si>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</si>
  <si>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</si>
  <si>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</si>
  <si>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</si>
  <si>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</si>
  <si>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</si>
  <si>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</si>
  <si>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</si>
  <si>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</si>
  <si>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</si>
  <si>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</si>
  <si>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</si>
  <si>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</si>
  <si>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</si>
  <si>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</si>
  <si>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</si>
  <si>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</si>
  <si>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</si>
  <si>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</si>
  <si>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</si>
  <si>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</si>
  <si>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</si>
  <si>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</si>
  <si>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</si>
  <si>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</si>
  <si>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</si>
  <si>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</si>
  <si>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</si>
  <si>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</si>
  <si>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</si>
  <si>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</si>
  <si>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</si>
  <si>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</si>
  <si>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</si>
  <si>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</si>
  <si>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</si>
  <si>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</si>
  <si>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</si>
  <si>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</si>
  <si>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</si>
  <si>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</si>
  <si>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</si>
  <si>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</si>
  <si>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</si>
  <si>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</si>
  <si>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</si>
  <si>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</si>
  <si>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</si>
  <si>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</si>
  <si>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</si>
  <si>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</si>
  <si>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</si>
  <si>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</si>
  <si>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</si>
  <si>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</si>
  <si>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</si>
  <si>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</si>
  <si>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</si>
  <si>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</si>
  <si>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</si>
  <si>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</si>
  <si>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</si>
  <si>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</si>
  <si>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</si>
  <si>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</si>
  <si>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</si>
  <si>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</si>
  <si>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</si>
  <si>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</si>
  <si>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</si>
  <si>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</si>
  <si>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</si>
  <si>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</si>
  <si>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</si>
  <si>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</si>
  <si>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</si>
  <si>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</si>
  <si>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</si>
  <si>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</si>
  <si>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</si>
  <si>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</si>
  <si>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</si>
  <si>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</si>
  <si>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</si>
  <si>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</si>
  <si>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</si>
  <si>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</si>
  <si>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</si>
  <si>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</si>
  <si>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</si>
  <si>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</si>
  <si>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</si>
  <si>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</si>
  <si>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</si>
  <si>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</si>
  <si>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</si>
  <si>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</si>
  <si>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</si>
  <si>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</si>
  <si>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</si>
  <si>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</si>
  <si>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</si>
  <si>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</si>
  <si>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</si>
  <si>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</si>
  <si>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</si>
  <si>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</si>
  <si>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</si>
  <si>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</si>
  <si>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</si>
  <si>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</si>
  <si>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</si>
  <si>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</si>
  <si>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</si>
  <si>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</si>
  <si>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</si>
  <si>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</si>
  <si>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</si>
  <si>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</si>
  <si>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</si>
  <si>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</si>
  <si>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</si>
  <si>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</si>
  <si>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</si>
  <si>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</si>
  <si>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</si>
  <si>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</si>
  <si>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</si>
  <si>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</si>
  <si>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</si>
  <si>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</si>
  <si>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</si>
  <si>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</si>
  <si>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</si>
  <si>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</si>
  <si>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</si>
  <si>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</si>
  <si>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</si>
  <si>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</si>
  <si>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</si>
  <si>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</si>
  <si>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</si>
  <si>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</si>
  <si>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</si>
  <si>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</si>
  <si>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</si>
  <si>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</si>
  <si>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</si>
  <si>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</si>
  <si>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</si>
  <si>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</si>
  <si>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</si>
  <si>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</si>
  <si>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</si>
  <si>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</si>
  <si>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</si>
  <si>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</si>
  <si>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</si>
  <si>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</si>
  <si>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</si>
  <si>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</si>
  <si>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</si>
  <si>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</si>
  <si>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</si>
  <si>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</si>
  <si>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</si>
  <si>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</si>
  <si>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</si>
  <si>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</si>
  <si>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</si>
  <si>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</si>
  <si>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</si>
  <si>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</si>
  <si>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</si>
  <si>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</si>
  <si>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</si>
  <si>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</si>
  <si>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</si>
  <si>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</si>
  <si>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</si>
  <si>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</si>
  <si>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</si>
  <si>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</si>
  <si>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</si>
  <si>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</si>
  <si>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</si>
  <si>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</si>
  <si>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</si>
  <si>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</si>
  <si>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</si>
  <si>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</si>
  <si>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</si>
  <si>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</si>
  <si>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</si>
  <si>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</si>
  <si>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</si>
  <si>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</si>
  <si>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</si>
  <si>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</si>
  <si>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</si>
  <si>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</si>
  <si>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</si>
  <si>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</si>
  <si>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</si>
  <si>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</si>
  <si>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</si>
  <si>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</si>
  <si>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</si>
  <si>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</si>
  <si>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</si>
  <si>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</si>
  <si>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</si>
  <si>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</si>
  <si>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</si>
  <si>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</si>
  <si>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</si>
  <si>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</si>
  <si>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</si>
  <si>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</si>
  <si>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</si>
  <si>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</si>
  <si>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</si>
  <si>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</si>
  <si>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</si>
  <si>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</si>
  <si>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</si>
  <si>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</si>
  <si>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</si>
  <si>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</si>
  <si>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</si>
  <si>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</si>
  <si>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</si>
  <si>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</si>
  <si>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</si>
  <si>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</si>
  <si>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</si>
  <si>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</si>
  <si>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</si>
  <si>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</si>
  <si>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</si>
  <si>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</si>
  <si>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</si>
  <si>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</si>
  <si>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</si>
  <si>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</si>
  <si>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</si>
  <si>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</si>
  <si>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</si>
  <si>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</si>
  <si>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</si>
  <si>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</si>
  <si>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</si>
  <si>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</si>
  <si>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</si>
  <si>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</si>
  <si>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</si>
  <si>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</si>
  <si>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</si>
  <si>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</si>
  <si>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</si>
  <si>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</si>
  <si>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</si>
  <si>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</si>
  <si>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</si>
  <si>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</si>
  <si>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</si>
  <si>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</si>
  <si>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</si>
  <si>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</si>
  <si>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</si>
  <si>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</si>
  <si>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</si>
  <si>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</si>
  <si>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</si>
  <si>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</si>
  <si>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</si>
  <si>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</si>
  <si>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</si>
  <si>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</si>
  <si>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</si>
  <si>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</si>
  <si>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</si>
  <si>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</si>
  <si>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</si>
  <si>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</si>
  <si>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</si>
  <si>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</si>
  <si>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</si>
  <si>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</si>
  <si>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</si>
  <si>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</si>
  <si>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</si>
  <si>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</si>
  <si>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</si>
  <si>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</si>
  <si>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</si>
  <si>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</si>
  <si>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</si>
  <si>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</si>
  <si>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</si>
  <si>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</si>
  <si>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</si>
  <si>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</si>
  <si>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</si>
  <si>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</si>
  <si>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</si>
  <si>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</si>
  <si>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</si>
  <si>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</si>
  <si>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</si>
  <si>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</si>
  <si>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</si>
  <si>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</si>
  <si>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</si>
  <si>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</si>
  <si>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</si>
  <si>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</si>
  <si>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</si>
  <si>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</si>
  <si>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</si>
  <si>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</si>
  <si>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</si>
  <si>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</si>
  <si>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</si>
  <si>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</si>
  <si>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</si>
  <si>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</si>
  <si>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</si>
  <si>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</si>
  <si>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</si>
  <si>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</si>
  <si>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</si>
  <si>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</si>
  <si>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</si>
  <si>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</si>
  <si>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</si>
  <si>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</si>
  <si>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</si>
  <si>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</si>
  <si>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</si>
  <si>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</si>
  <si>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</si>
  <si>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</si>
  <si>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</si>
  <si>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</si>
  <si>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</si>
  <si>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</si>
  <si>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</si>
  <si>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</si>
  <si>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</si>
  <si>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</si>
  <si>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</si>
  <si>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</si>
  <si>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</si>
  <si>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</si>
  <si>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</si>
  <si>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</si>
  <si>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</si>
  <si>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</si>
  <si>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</si>
  <si>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</si>
  <si>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</si>
  <si>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</si>
  <si>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</si>
  <si>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</si>
  <si>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</si>
  <si>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</si>
  <si>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</si>
  <si>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</si>
  <si>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</si>
  <si>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</si>
  <si>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</si>
  <si>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</si>
  <si>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</si>
  <si>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</si>
  <si>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</si>
  <si>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</si>
  <si>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</si>
  <si>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</si>
  <si>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</si>
  <si>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</si>
  <si>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</si>
  <si>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</si>
  <si>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</si>
  <si>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</si>
  <si>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</si>
  <si>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</si>
  <si>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</si>
  <si>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</si>
  <si>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</si>
  <si>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</si>
  <si>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</si>
  <si>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</si>
  <si>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</si>
  <si>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</si>
  <si>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</si>
  <si>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</si>
  <si>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</si>
  <si>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</si>
  <si>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</si>
  <si>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</si>
  <si>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</si>
  <si>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</si>
  <si>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</si>
  <si>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</si>
  <si>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</si>
  <si>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</si>
  <si>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</si>
  <si>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</si>
  <si>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</si>
  <si>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</si>
  <si>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</si>
  <si>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</si>
  <si>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</si>
  <si>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</si>
  <si>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</si>
  <si>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</si>
  <si>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</si>
  <si>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</si>
  <si>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</si>
  <si>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</si>
  <si>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</si>
  <si>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</si>
  <si>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</si>
  <si>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</si>
  <si>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</si>
  <si>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</si>
  <si>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</si>
  <si>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</si>
  <si>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</si>
  <si>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</si>
  <si>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</si>
  <si>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</si>
  <si>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</si>
  <si>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</si>
  <si>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</si>
  <si>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</si>
  <si>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</si>
  <si>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</si>
  <si>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</si>
  <si>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</si>
  <si>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</si>
  <si>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</si>
  <si>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</si>
  <si>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</si>
  <si>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</si>
  <si>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</si>
  <si>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</si>
  <si>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</si>
  <si>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</si>
  <si>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</si>
  <si>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</si>
  <si>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</si>
  <si>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</si>
  <si>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</si>
  <si>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</si>
  <si>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</si>
  <si>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</si>
  <si>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</si>
  <si>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</si>
  <si>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</si>
  <si>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</si>
  <si>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</si>
  <si>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</si>
  <si>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</si>
  <si>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</si>
  <si>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</si>
  <si>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</si>
  <si>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</si>
  <si>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</si>
  <si>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</si>
  <si>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</si>
  <si>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</si>
  <si>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</si>
  <si>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</si>
  <si>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</si>
  <si>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</si>
  <si>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</si>
  <si>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</si>
  <si>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</si>
  <si>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</si>
  <si>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</si>
  <si>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</si>
  <si>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</si>
  <si>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</si>
  <si>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</si>
  <si>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</si>
  <si>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</si>
  <si>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</si>
  <si>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</si>
  <si>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</si>
  <si>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</si>
  <si>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</si>
  <si>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</si>
  <si>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</si>
  <si>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</si>
  <si>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</si>
  <si>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</si>
  <si>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</si>
  <si>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</si>
  <si>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</si>
  <si>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</si>
  <si>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</si>
  <si>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</si>
  <si>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</si>
  <si>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</si>
  <si>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</si>
  <si>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</si>
  <si>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</si>
  <si>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</si>
  <si>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</si>
  <si>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</si>
  <si>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</si>
  <si>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</si>
  <si>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</si>
  <si>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</si>
  <si>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</si>
  <si>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</si>
  <si>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</si>
  <si>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</si>
  <si>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</si>
  <si>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</si>
  <si>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</si>
  <si>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</si>
  <si>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</si>
  <si>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</si>
  <si>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</si>
  <si>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</si>
  <si>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</si>
  <si>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</si>
  <si>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</si>
  <si>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</si>
  <si>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</si>
  <si>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</si>
  <si>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</si>
  <si>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</si>
  <si>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</si>
  <si>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</si>
  <si>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</si>
  <si>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</si>
  <si>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</si>
  <si>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</si>
  <si>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</si>
  <si>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</si>
  <si>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</si>
  <si>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</si>
  <si>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</si>
  <si>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</si>
  <si>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</si>
  <si>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</si>
  <si>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</si>
  <si>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</si>
  <si>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</si>
  <si>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</si>
  <si>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</si>
  <si>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</si>
  <si>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</si>
  <si>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</si>
  <si>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</si>
  <si>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</si>
  <si>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</si>
  <si>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</si>
  <si>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</si>
  <si>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</si>
  <si>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</si>
  <si>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</si>
  <si>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</si>
  <si>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</si>
  <si>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</si>
  <si>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</si>
  <si>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</si>
  <si>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</si>
  <si>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</si>
  <si>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</si>
  <si>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</si>
  <si>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</si>
  <si>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</si>
  <si>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</si>
  <si>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</si>
  <si>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</si>
  <si>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</si>
  <si>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</si>
  <si>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</si>
  <si>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</si>
  <si>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</si>
  <si>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</si>
  <si>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</si>
  <si>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</si>
  <si>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</si>
  <si>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</si>
  <si>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</si>
  <si>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</si>
  <si>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</si>
  <si>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</si>
  <si>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</si>
  <si>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</si>
  <si>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</si>
  <si>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</si>
  <si>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</si>
  <si>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</si>
  <si>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</si>
  <si>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</si>
  <si>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</si>
  <si>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</si>
  <si>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</si>
  <si>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</si>
  <si>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</si>
  <si>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</si>
  <si>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</si>
  <si>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</si>
  <si>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</si>
  <si>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</si>
  <si>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</si>
  <si>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</si>
  <si>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</si>
  <si>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</si>
  <si>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</si>
  <si>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</si>
  <si>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</si>
  <si>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</si>
  <si>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</si>
  <si>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</si>
  <si>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</si>
  <si>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</si>
  <si>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</si>
  <si>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</si>
  <si>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</si>
  <si>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</si>
  <si>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</si>
  <si>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</si>
  <si>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</si>
  <si>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</si>
  <si>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</si>
  <si>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</si>
  <si>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</si>
  <si>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</si>
  <si>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</si>
  <si>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</si>
  <si>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</si>
  <si>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</si>
  <si>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</si>
  <si>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</si>
  <si>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</si>
  <si>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</si>
  <si>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</si>
  <si>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</si>
  <si>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</si>
  <si>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</si>
  <si>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</si>
  <si>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</si>
  <si>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</si>
  <si>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</si>
  <si>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</si>
  <si>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</si>
  <si>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</si>
  <si>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</si>
  <si>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</si>
  <si>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</si>
  <si>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</si>
  <si>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</si>
  <si>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</si>
  <si>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</si>
  <si>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</si>
  <si>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</si>
  <si>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</si>
  <si>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</si>
  <si>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</si>
  <si>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</si>
  <si>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</si>
  <si>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</si>
  <si>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</si>
  <si>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</si>
  <si>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</si>
  <si>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</si>
  <si>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</si>
  <si>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</si>
  <si>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</si>
  <si>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</si>
  <si>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</si>
  <si>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</si>
  <si>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</si>
  <si>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</si>
  <si>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</si>
  <si>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</si>
  <si>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</si>
  <si>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</si>
  <si>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</si>
  <si>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</si>
  <si>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</si>
  <si>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</si>
  <si>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</si>
  <si>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</si>
  <si>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</si>
  <si>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</si>
  <si>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</si>
  <si>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</si>
  <si>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</si>
  <si>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</si>
  <si>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</si>
  <si>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</si>
  <si>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</si>
  <si>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</si>
  <si>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</si>
  <si>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</si>
  <si>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</si>
  <si>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</si>
  <si>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</si>
  <si>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</si>
  <si>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</si>
  <si>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</si>
  <si>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</si>
  <si>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</si>
  <si>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</si>
  <si>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</si>
  <si>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</si>
  <si>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</si>
  <si>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</si>
  <si>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</si>
  <si>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</si>
  <si>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</si>
  <si>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</si>
  <si>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</si>
  <si>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</si>
  <si>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</si>
  <si>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</si>
  <si>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</si>
  <si>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</si>
  <si>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</si>
  <si>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</si>
  <si>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</si>
  <si>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</si>
  <si>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</si>
  <si>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</si>
  <si>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</si>
  <si>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</si>
  <si>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</si>
  <si>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</si>
  <si>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</si>
  <si>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</si>
  <si>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</si>
  <si>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</si>
  <si>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</si>
  <si>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</si>
  <si>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</si>
  <si>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</si>
  <si>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</si>
  <si>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</si>
  <si>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</si>
  <si>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</si>
  <si>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</si>
  <si>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</si>
  <si>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</si>
  <si>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</si>
  <si>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</si>
  <si>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</si>
  <si>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</si>
  <si>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</si>
  <si>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</si>
  <si>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</si>
  <si>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</si>
  <si>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</si>
  <si>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</si>
  <si>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</si>
  <si>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</si>
  <si>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</si>
  <si>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</si>
  <si>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</si>
  <si>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</si>
  <si>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</si>
  <si>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</si>
  <si>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</si>
  <si>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</si>
  <si>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</si>
  <si>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</si>
  <si>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</si>
  <si>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</si>
  <si>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</si>
  <si>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</si>
  <si>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</si>
  <si>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</si>
  <si>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</si>
  <si>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</si>
  <si>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</si>
  <si>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</si>
  <si>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</si>
  <si>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</si>
  <si>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</si>
  <si>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</si>
  <si>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</si>
  <si>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</si>
  <si>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</si>
  <si>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</si>
  <si>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</si>
  <si>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</si>
  <si>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</si>
  <si>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</si>
  <si>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</si>
  <si>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</si>
  <si>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</si>
  <si>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</si>
  <si>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</si>
  <si>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</si>
  <si>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</si>
  <si>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</si>
  <si>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</si>
  <si>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</si>
  <si>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</si>
  <si>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</si>
  <si>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</si>
  <si>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</si>
  <si>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</si>
  <si>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</si>
  <si>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</si>
  <si>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</si>
  <si>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</si>
  <si>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</si>
  <si>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</si>
  <si>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</si>
  <si>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</si>
  <si>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</si>
  <si>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</si>
  <si>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</si>
  <si>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</si>
  <si>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</si>
  <si>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</si>
  <si>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</si>
  <si>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</si>
  <si>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</si>
  <si>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</si>
  <si>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</si>
  <si>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</si>
  <si>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</si>
  <si>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</si>
  <si>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</si>
  <si>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</si>
  <si>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</si>
  <si>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</si>
  <si>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</si>
  <si>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</si>
  <si>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</si>
  <si>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</si>
  <si>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</si>
  <si>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</si>
  <si>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</si>
  <si>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</si>
  <si>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</si>
  <si>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</si>
  <si>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</si>
  <si>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</si>
  <si>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</si>
  <si>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</si>
  <si>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</si>
  <si>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</si>
  <si>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</si>
  <si>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</si>
  <si>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</si>
  <si>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</si>
  <si>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</si>
  <si>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</si>
  <si>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</si>
  <si>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</si>
  <si>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</si>
  <si>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</si>
  <si>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</si>
  <si>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</si>
  <si>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</si>
  <si>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</si>
  <si>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</si>
  <si>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</si>
  <si>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</si>
  <si>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</si>
  <si>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</si>
  <si>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</si>
  <si>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</si>
  <si>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</si>
  <si>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</si>
  <si>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</si>
  <si>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</si>
  <si>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</si>
  <si>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</si>
  <si>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</si>
  <si>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</si>
  <si>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</si>
  <si>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</si>
  <si>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</si>
  <si>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</si>
  <si>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</si>
  <si>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</si>
  <si>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</si>
  <si>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</si>
  <si>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</si>
  <si>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</si>
  <si>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</si>
  <si>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</si>
  <si>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</si>
  <si>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</si>
  <si>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</si>
  <si>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</si>
  <si>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</si>
  <si>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</si>
  <si>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</si>
  <si>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</si>
  <si>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</si>
  <si>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</si>
  <si>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</si>
  <si>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</si>
  <si>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</si>
  <si>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</si>
  <si>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</si>
  <si>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</si>
  <si>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</si>
  <si>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</si>
  <si>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</si>
  <si>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</si>
  <si>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</si>
  <si>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</si>
  <si>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</si>
  <si>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</si>
  <si>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</si>
  <si>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</si>
  <si>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</si>
  <si>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</si>
  <si>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</si>
  <si>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</si>
  <si>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</si>
  <si>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</si>
  <si>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</si>
  <si>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</si>
  <si>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</si>
  <si>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</si>
  <si>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</si>
  <si>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</si>
  <si>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</si>
  <si>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</si>
  <si>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</si>
  <si>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</si>
  <si>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</si>
  <si>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</si>
  <si>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</si>
  <si>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</si>
  <si>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</si>
  <si>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</si>
  <si>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</si>
  <si>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</si>
  <si>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</si>
  <si>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</si>
  <si>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</si>
  <si>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</si>
  <si>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</si>
  <si>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</si>
  <si>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</si>
  <si>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</si>
  <si>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</si>
  <si>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</si>
  <si>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</si>
  <si>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</si>
  <si>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</si>
  <si>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</si>
  <si>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</si>
  <si>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</si>
  <si>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</si>
  <si>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</si>
  <si>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</si>
  <si>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</si>
  <si>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</si>
  <si>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</si>
  <si>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</si>
  <si>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</si>
  <si>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</si>
  <si>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</si>
  <si>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</si>
  <si>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</si>
  <si>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</si>
  <si>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</si>
  <si>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</si>
  <si>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</si>
  <si>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</si>
  <si>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</si>
  <si>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</si>
  <si>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</si>
  <si>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</si>
  <si>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</si>
  <si>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</si>
  <si>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</si>
  <si>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</si>
  <si>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</si>
  <si>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</si>
  <si>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</si>
  <si>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</si>
  <si>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</si>
  <si>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</si>
  <si>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</si>
  <si>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</si>
  <si>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</si>
  <si>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</si>
  <si>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</si>
  <si>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</si>
  <si>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</si>
  <si>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</si>
  <si>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</si>
  <si>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</si>
  <si>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</si>
  <si>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</si>
  <si>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</si>
  <si>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</si>
  <si>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</si>
  <si>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</si>
  <si>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</si>
  <si>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</si>
  <si>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</si>
  <si>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</si>
  <si>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</si>
  <si>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</si>
  <si>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</si>
  <si>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</si>
  <si>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</si>
  <si>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</si>
  <si>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</si>
  <si>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</si>
  <si>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</si>
  <si>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</si>
  <si>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</si>
  <si>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</si>
  <si>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</si>
  <si>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</si>
  <si>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</si>
  <si>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</si>
  <si>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</si>
  <si>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</si>
  <si>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</si>
  <si>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</si>
  <si>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</si>
  <si>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</si>
  <si>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</si>
  <si>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</si>
  <si>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</si>
  <si>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</si>
  <si>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</si>
  <si>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</si>
  <si>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</si>
  <si>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</si>
  <si>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</si>
  <si>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</si>
  <si>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</si>
  <si>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</si>
  <si>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</si>
  <si>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</si>
  <si>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</si>
  <si>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</si>
  <si>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</si>
  <si>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</si>
  <si>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</si>
  <si>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</si>
  <si>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</si>
  <si>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</si>
  <si>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</si>
  <si>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</si>
  <si>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</si>
  <si>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</si>
  <si>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</si>
  <si>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</si>
  <si>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</si>
  <si>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</si>
  <si>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</si>
  <si>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</si>
  <si>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</si>
  <si>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</si>
  <si>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</si>
  <si>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</si>
  <si>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</si>
  <si>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</si>
  <si>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</si>
  <si>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</si>
  <si>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</si>
  <si>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</si>
  <si>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</si>
  <si>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</si>
  <si>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</si>
  <si>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</si>
  <si>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</si>
  <si>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</si>
  <si>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</si>
  <si>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</si>
  <si>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</si>
  <si>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</si>
  <si>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</si>
  <si>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</si>
  <si>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</si>
  <si>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</si>
  <si>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</si>
  <si>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</si>
  <si>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</si>
  <si>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</si>
  <si>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</si>
  <si>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</si>
  <si>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</si>
  <si>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</si>
  <si>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</si>
  <si>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</si>
  <si>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</si>
  <si>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</si>
  <si>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</si>
  <si>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</si>
  <si>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</si>
  <si>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</si>
  <si>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</si>
  <si>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</si>
  <si>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</si>
  <si>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</si>
  <si>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</si>
  <si>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</si>
  <si>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</si>
  <si>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</si>
  <si>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</si>
  <si>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</si>
  <si>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</si>
  <si>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</si>
  <si>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</si>
  <si>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</si>
  <si>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</si>
  <si>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</si>
  <si>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</si>
  <si>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</si>
  <si>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</si>
  <si>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</si>
  <si>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</si>
  <si>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</si>
  <si>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</si>
  <si>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</si>
  <si>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</si>
  <si>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</si>
  <si>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</si>
  <si>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</si>
  <si>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</si>
  <si>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</si>
  <si>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</si>
  <si>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</si>
  <si>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</si>
  <si>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</si>
  <si>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</si>
  <si>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</si>
  <si>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</si>
  <si>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</si>
  <si>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</si>
  <si>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</si>
  <si>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</si>
  <si>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</si>
  <si>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</si>
  <si>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</si>
  <si>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</si>
  <si>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</si>
  <si>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</si>
  <si>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</si>
  <si>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</si>
  <si>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</si>
  <si>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</si>
  <si>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</si>
  <si>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</si>
  <si>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</si>
  <si>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</si>
  <si>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</si>
  <si>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</si>
  <si>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</si>
  <si>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</si>
  <si>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</si>
  <si>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</si>
  <si>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</si>
  <si>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</si>
  <si>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</si>
  <si>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</si>
  <si>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</si>
  <si>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</si>
  <si>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</si>
  <si>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</si>
  <si>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</si>
  <si>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</si>
  <si>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</si>
  <si>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</si>
  <si>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</si>
  <si>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</si>
  <si>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</si>
  <si>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</si>
  <si>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</si>
  <si>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</si>
  <si>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</si>
  <si>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</si>
  <si>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</si>
  <si>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</si>
  <si>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</si>
  <si>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</si>
  <si>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</si>
  <si>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</si>
  <si>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</si>
  <si>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</si>
  <si>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</si>
  <si>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</si>
  <si>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</si>
  <si>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</si>
  <si>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</si>
  <si>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</si>
  <si>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</si>
  <si>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</si>
  <si>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</si>
  <si>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</si>
  <si>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</si>
  <si>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</si>
  <si>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</si>
  <si>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</si>
  <si>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</si>
  <si>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</si>
  <si>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</si>
  <si>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</si>
  <si>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</si>
  <si>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</si>
  <si>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</si>
  <si>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</si>
  <si>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</si>
  <si>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</si>
  <si>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</si>
  <si>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</si>
  <si>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</si>
  <si>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</si>
  <si>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</si>
  <si>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</si>
  <si>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</si>
  <si>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</si>
  <si>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</si>
  <si>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</si>
  <si>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</si>
  <si>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</si>
  <si>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</si>
  <si>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</si>
  <si>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</si>
  <si>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</si>
  <si>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</si>
  <si>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</si>
  <si>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</si>
  <si>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</si>
  <si>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</si>
  <si>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</si>
  <si>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</si>
  <si>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</si>
  <si>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</si>
  <si>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</si>
  <si>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</si>
  <si>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</si>
  <si>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</si>
  <si>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</si>
  <si>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</si>
  <si>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</si>
  <si>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</si>
  <si>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</si>
  <si>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</si>
  <si>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</si>
  <si>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</si>
  <si>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</si>
  <si>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</si>
  <si>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</si>
  <si>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</si>
  <si>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</si>
  <si>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</si>
  <si>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</si>
  <si>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</si>
  <si>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</si>
  <si>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</si>
  <si>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</si>
  <si>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</si>
  <si>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</si>
  <si>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</si>
  <si>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</si>
  <si>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</si>
  <si>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</si>
  <si>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</si>
  <si>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</si>
  <si>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</si>
  <si>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</si>
  <si>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</si>
  <si>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</si>
  <si>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</si>
  <si>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</si>
  <si>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</si>
  <si>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</si>
  <si>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</si>
  <si>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</si>
  <si>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</si>
  <si>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</si>
  <si>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</si>
  <si>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</si>
  <si>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</si>
  <si>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</si>
  <si>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</si>
  <si>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</si>
  <si>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</si>
  <si>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</si>
  <si>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</si>
  <si>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</si>
  <si>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</si>
  <si>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</si>
  <si>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</si>
  <si>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</si>
  <si>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</si>
  <si>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</si>
  <si>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</si>
  <si>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</si>
  <si>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</si>
  <si>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</si>
  <si>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</si>
  <si>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</si>
  <si>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</si>
  <si>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</si>
  <si>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</si>
  <si>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</si>
  <si>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</si>
  <si>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</si>
  <si>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</si>
  <si>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</si>
  <si>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</si>
  <si>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</si>
  <si>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</si>
  <si>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</si>
  <si>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</si>
  <si>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</si>
  <si>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</si>
  <si>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</si>
  <si>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</si>
  <si>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</si>
  <si>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</si>
  <si>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</si>
  <si>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</si>
  <si>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</si>
  <si>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</si>
  <si>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</si>
  <si>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</si>
  <si>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</si>
  <si>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</si>
  <si>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</si>
  <si>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</si>
  <si>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</si>
  <si>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</si>
  <si>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</si>
  <si>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</si>
  <si>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</si>
  <si>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</si>
  <si>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</si>
  <si>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</si>
  <si>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</si>
  <si>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</si>
  <si>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</si>
  <si>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</si>
  <si>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</si>
  <si>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</si>
  <si>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</si>
  <si>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</si>
  <si>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</si>
  <si>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</si>
  <si>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</si>
  <si>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</si>
  <si>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</si>
  <si>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</si>
  <si>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</si>
  <si>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</si>
  <si>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</si>
  <si>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</si>
  <si>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</si>
  <si>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</si>
  <si>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</si>
  <si>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</si>
  <si>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</si>
  <si>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</si>
  <si>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</si>
  <si>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</si>
  <si>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</si>
  <si>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</si>
  <si>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</si>
  <si>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</si>
  <si>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</si>
  <si>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</si>
  <si>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</si>
  <si>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</si>
  <si>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</si>
  <si>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</si>
  <si>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</si>
  <si>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</si>
  <si>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</si>
  <si>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</si>
  <si>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</si>
  <si>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</si>
  <si>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</si>
  <si>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</si>
  <si>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</si>
  <si>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</si>
  <si>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</si>
  <si>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</si>
  <si>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</si>
  <si>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</si>
  <si>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</si>
  <si>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</si>
  <si>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</si>
  <si>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</si>
  <si>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</si>
  <si>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</si>
  <si>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</si>
  <si>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</si>
  <si>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</si>
  <si>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</si>
  <si>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</si>
  <si>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</si>
  <si>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</si>
  <si>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</si>
  <si>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</si>
  <si>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</si>
  <si>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</si>
  <si>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</si>
  <si>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</si>
  <si>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</si>
  <si>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</si>
  <si>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</si>
  <si>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</si>
  <si>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</si>
  <si>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</si>
  <si>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</si>
  <si>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</si>
  <si>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</si>
  <si>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</si>
  <si>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</si>
  <si>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</si>
  <si>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</si>
  <si>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</si>
  <si>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</si>
  <si>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</si>
  <si>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</si>
  <si>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</si>
  <si>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</si>
  <si>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</si>
  <si>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</si>
  <si>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</si>
  <si>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</si>
  <si>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</si>
  <si>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</si>
  <si>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</si>
  <si>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</si>
  <si>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</si>
  <si>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</si>
  <si>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</si>
  <si>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</si>
  <si>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</si>
  <si>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</si>
  <si>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</si>
  <si>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</si>
  <si>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</si>
  <si>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</si>
  <si>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</si>
  <si>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</si>
  <si>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</si>
  <si>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</si>
  <si>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</si>
  <si>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</si>
  <si>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</si>
  <si>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</si>
  <si>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</si>
  <si>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</si>
  <si>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</si>
  <si>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</si>
  <si>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</si>
  <si>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</si>
  <si>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</si>
  <si>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</si>
  <si>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</si>
  <si>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</si>
  <si>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</si>
  <si>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</si>
  <si>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</si>
  <si>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</si>
  <si>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</si>
  <si>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</si>
  <si>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</si>
  <si>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</si>
  <si>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</si>
  <si>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</si>
  <si>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</si>
  <si>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</si>
  <si>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</si>
  <si>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</si>
  <si>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</si>
  <si>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</si>
  <si>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</si>
  <si>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</si>
  <si>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</si>
  <si>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</si>
  <si>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</si>
  <si>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</si>
  <si>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</si>
  <si>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</si>
  <si>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</si>
  <si>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</si>
  <si>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</si>
  <si>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</si>
  <si>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</si>
  <si>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</si>
  <si>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</si>
  <si>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</si>
  <si>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</si>
  <si>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</si>
  <si>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</si>
  <si>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</si>
  <si>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</si>
  <si>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</si>
  <si>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</si>
  <si>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</si>
  <si>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</si>
  <si>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</si>
  <si>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</si>
  <si>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</si>
  <si>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</si>
  <si>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</si>
  <si>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</si>
  <si>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</si>
  <si>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</si>
  <si>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</si>
  <si>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</si>
  <si>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</si>
  <si>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</si>
  <si>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</si>
  <si>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</si>
  <si>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</si>
  <si>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</si>
  <si>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</si>
  <si>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</si>
  <si>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</si>
  <si>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</si>
  <si>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</si>
  <si>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</si>
  <si>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</si>
  <si>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</si>
  <si>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</si>
  <si>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</si>
  <si>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</si>
  <si>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</si>
  <si>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</si>
  <si>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</si>
  <si>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</si>
  <si>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</si>
  <si>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</si>
  <si>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</si>
  <si>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</si>
  <si>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</si>
  <si>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</si>
  <si>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</si>
  <si>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</si>
  <si>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</si>
  <si>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</si>
  <si>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</si>
  <si>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</si>
  <si>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</si>
  <si>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</si>
  <si>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</si>
  <si>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</si>
  <si>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</si>
  <si>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</si>
  <si>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</si>
  <si>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</si>
  <si>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</si>
  <si>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</si>
  <si>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</si>
  <si>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</si>
  <si>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</si>
  <si>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</si>
  <si>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</si>
  <si>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</si>
  <si>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</si>
  <si>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</si>
  <si>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</si>
  <si>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</si>
  <si>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</si>
  <si>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</si>
  <si>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</si>
  <si>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</si>
  <si>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</si>
  <si>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</si>
  <si>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</si>
  <si>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</si>
  <si>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</si>
  <si>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</si>
  <si>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</si>
  <si>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</si>
  <si>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</si>
  <si>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</si>
  <si>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</si>
  <si>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</si>
  <si>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</si>
  <si>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</si>
  <si>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</si>
  <si>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</si>
  <si>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</si>
  <si>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</si>
  <si>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</si>
  <si>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</si>
  <si>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</si>
  <si>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</si>
  <si>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</si>
  <si>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</si>
  <si>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</si>
  <si>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</si>
  <si>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</si>
  <si>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</si>
  <si>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</si>
  <si>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</si>
  <si>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</si>
  <si>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</si>
  <si>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</si>
  <si>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</si>
  <si>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</si>
  <si>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</si>
  <si>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</si>
  <si>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</si>
  <si>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</si>
  <si>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</si>
  <si>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</si>
  <si>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</si>
  <si>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</si>
  <si>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</si>
  <si>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</si>
  <si>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</si>
  <si>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</si>
  <si>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</si>
  <si>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</si>
  <si>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</si>
  <si>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</si>
  <si>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</si>
  <si>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</si>
  <si>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</si>
  <si>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</si>
  <si>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</si>
  <si>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</si>
  <si>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</si>
  <si>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</si>
  <si>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</si>
  <si>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</si>
  <si>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</si>
  <si>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</si>
  <si>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</si>
  <si>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</si>
  <si>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</si>
  <si>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</si>
  <si>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</si>
  <si>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</si>
  <si>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</si>
  <si>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</si>
  <si>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</si>
  <si>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</si>
  <si>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</si>
  <si>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</si>
  <si>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</si>
  <si>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</si>
  <si>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</si>
  <si>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</si>
  <si>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</si>
  <si>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</si>
  <si>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</si>
  <si>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</si>
  <si>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</si>
  <si>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</si>
  <si>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</si>
  <si>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</si>
  <si>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</si>
  <si>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</si>
  <si>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</si>
  <si>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</si>
  <si>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</si>
  <si>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</si>
  <si>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</si>
  <si>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</si>
  <si>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</si>
  <si>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</si>
  <si>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</si>
  <si>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</si>
  <si>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</si>
  <si>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</si>
  <si>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</si>
  <si>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</si>
  <si>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</si>
  <si>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</si>
  <si>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</si>
  <si>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</si>
  <si>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</si>
  <si>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</si>
  <si>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</si>
  <si>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</si>
  <si>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</si>
  <si>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</si>
  <si>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</si>
  <si>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</si>
  <si>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</si>
  <si>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</si>
  <si>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</si>
  <si>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</si>
  <si>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</si>
  <si>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</si>
  <si>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</si>
  <si>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</si>
  <si>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</si>
  <si>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</si>
  <si>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</si>
  <si>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</si>
  <si>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</si>
  <si>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</si>
  <si>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</si>
  <si>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</si>
  <si>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</si>
  <si>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</si>
  <si>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</si>
  <si>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</si>
  <si>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</si>
  <si>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</si>
  <si>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</si>
  <si>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</si>
  <si>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</si>
  <si>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</si>
  <si>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</si>
  <si>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</si>
  <si>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</si>
  <si>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</si>
  <si>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</si>
  <si>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</si>
  <si>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</si>
  <si>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</si>
  <si>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</si>
  <si>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</si>
  <si>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</si>
  <si>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</si>
  <si>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</si>
  <si>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</si>
  <si>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</si>
  <si>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</si>
  <si>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</si>
  <si>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</si>
  <si>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</si>
  <si>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</si>
  <si>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</si>
  <si>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</si>
  <si>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</si>
  <si>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</si>
  <si>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</si>
  <si>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</si>
  <si>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</si>
  <si>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</si>
  <si>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</si>
  <si>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</si>
  <si>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</si>
  <si>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</si>
  <si>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</si>
  <si>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</si>
  <si>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</si>
  <si>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</si>
  <si>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</si>
  <si>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</si>
  <si>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</si>
  <si>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</si>
  <si>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</si>
  <si>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</si>
  <si>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</si>
  <si>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</si>
  <si>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</si>
  <si>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</si>
  <si>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</si>
  <si>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</si>
  <si>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</si>
  <si>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</si>
  <si>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</si>
  <si>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</si>
  <si>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</si>
  <si>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</si>
  <si>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</si>
  <si>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</si>
  <si>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</si>
  <si>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</si>
  <si>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</si>
  <si>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</si>
  <si>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</si>
  <si>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</si>
  <si>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</si>
  <si>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</si>
  <si>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</si>
  <si>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</si>
  <si>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</si>
  <si>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</si>
  <si>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</si>
  <si>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</si>
  <si>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</si>
  <si>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</si>
  <si>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</si>
  <si>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</si>
  <si>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</si>
  <si>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</si>
  <si>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</si>
  <si>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</si>
  <si>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</si>
  <si>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</si>
  <si>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</si>
  <si>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</si>
  <si>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</si>
  <si>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</si>
  <si>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</si>
  <si>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</si>
  <si>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</si>
  <si>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</si>
  <si>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</si>
  <si>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</si>
  <si>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</si>
  <si>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</si>
  <si>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</si>
  <si>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</si>
  <si>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</si>
  <si>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</si>
  <si>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</si>
  <si>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</si>
  <si>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</si>
  <si>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</si>
  <si>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</si>
  <si>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</si>
  <si>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</si>
  <si>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</si>
  <si>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</si>
  <si>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</si>
  <si>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</si>
  <si>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</si>
  <si>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</si>
  <si>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</si>
  <si>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</si>
  <si>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</si>
  <si>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</si>
  <si>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</si>
  <si>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</si>
  <si>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</si>
  <si>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</si>
  <si>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</si>
  <si>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</si>
  <si>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</si>
  <si>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</si>
  <si>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</si>
  <si>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</si>
  <si>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</si>
  <si>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</si>
  <si>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</si>
  <si>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</si>
  <si>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</si>
  <si>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</si>
  <si>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</si>
  <si>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</si>
  <si>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</si>
  <si>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</si>
  <si>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</si>
  <si>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</si>
  <si>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</si>
  <si>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</si>
  <si>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</si>
  <si>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</si>
  <si>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</si>
  <si>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</si>
  <si>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</si>
  <si>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</si>
  <si>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</si>
  <si>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</si>
  <si>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</si>
  <si>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</si>
  <si>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</si>
  <si>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</si>
  <si>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</si>
  <si>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</si>
  <si>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</si>
  <si>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</si>
  <si>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</si>
  <si>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</si>
  <si>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</si>
  <si>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</si>
  <si>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</si>
  <si>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</si>
  <si>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</si>
  <si>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</si>
  <si>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</si>
  <si>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</si>
  <si>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</si>
  <si>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</si>
  <si>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</si>
  <si>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</si>
  <si>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</si>
  <si>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</si>
  <si>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</si>
  <si>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</si>
  <si>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</si>
  <si>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</si>
  <si>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</si>
  <si>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</si>
  <si>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</si>
  <si>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</si>
  <si>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</si>
  <si>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</si>
  <si>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</si>
  <si>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</si>
  <si>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</si>
  <si>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</si>
  <si>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</si>
  <si>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</si>
  <si>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</si>
  <si>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</si>
  <si>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</si>
  <si>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</si>
  <si>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</si>
  <si>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</si>
  <si>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</si>
  <si>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</si>
  <si>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</si>
  <si>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</si>
  <si>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</si>
  <si>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</si>
  <si>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</si>
  <si>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</si>
  <si>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</si>
  <si>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</si>
  <si>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</si>
  <si>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</si>
  <si>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</si>
  <si>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</si>
  <si>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</si>
  <si>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</si>
  <si>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</si>
  <si>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</si>
  <si>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</si>
  <si>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</si>
  <si>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</si>
  <si>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</si>
  <si>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</si>
  <si>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</si>
  <si>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</si>
  <si>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</si>
  <si>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</si>
  <si>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</si>
  <si>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</si>
  <si>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</si>
  <si>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</si>
  <si>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</si>
  <si>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</si>
  <si>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</si>
  <si>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</si>
  <si>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</si>
  <si>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</si>
  <si>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</si>
  <si>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</si>
  <si>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</si>
  <si>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</si>
  <si>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</si>
  <si>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</si>
  <si>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</si>
  <si>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</si>
  <si>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</si>
  <si>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</si>
  <si>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</si>
  <si>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</si>
  <si>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</si>
  <si>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</si>
  <si>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</si>
  <si>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</si>
  <si>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</si>
  <si>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</si>
  <si>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</si>
  <si>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</si>
  <si>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</si>
  <si>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</si>
  <si>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</si>
  <si>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</si>
  <si>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</si>
  <si>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</si>
  <si>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</si>
  <si>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</si>
  <si>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</si>
  <si>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</si>
  <si>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</si>
  <si>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</si>
  <si>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</si>
  <si>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</si>
  <si>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</si>
  <si>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</si>
  <si>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</si>
  <si>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</si>
  <si>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</si>
  <si>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</si>
  <si>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</si>
  <si>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</si>
  <si>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</si>
  <si>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</si>
  <si>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</si>
  <si>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</si>
  <si>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</si>
  <si>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</si>
  <si>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</si>
  <si>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</si>
  <si>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</si>
  <si>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</si>
  <si>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</si>
  <si>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</si>
  <si>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</si>
  <si>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</si>
  <si>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</si>
  <si>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</si>
  <si>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</si>
  <si>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</si>
  <si>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</si>
  <si>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</si>
  <si>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</si>
  <si>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</si>
  <si>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</si>
  <si>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</si>
  <si>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</si>
  <si>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</si>
  <si>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</si>
  <si>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</si>
  <si>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</si>
  <si>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</si>
  <si>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</si>
  <si>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</si>
  <si>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</si>
  <si>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</si>
  <si>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</si>
  <si>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</si>
  <si>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</si>
  <si>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</si>
  <si>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</si>
  <si>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</si>
  <si>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</si>
  <si>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</si>
  <si>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</si>
  <si>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</si>
  <si>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</si>
  <si>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</si>
  <si>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</si>
  <si>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</si>
  <si>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</si>
  <si>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</si>
  <si>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</si>
  <si>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</si>
  <si>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</si>
  <si>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</si>
  <si>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</si>
  <si>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</si>
  <si>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</si>
  <si>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</si>
  <si>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</si>
  <si>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</si>
  <si>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</si>
  <si>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</si>
  <si>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</si>
  <si>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</si>
  <si>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</si>
  <si>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</si>
  <si>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</si>
  <si>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</si>
  <si>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</si>
  <si>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</si>
  <si>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</si>
  <si>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</si>
  <si>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</si>
  <si>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</si>
  <si>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</si>
  <si>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</si>
  <si>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</si>
  <si>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</si>
  <si>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</si>
  <si>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</si>
  <si>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</si>
  <si>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</si>
  <si>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</si>
  <si>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</si>
  <si>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</si>
  <si>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</si>
  <si>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</si>
  <si>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</si>
  <si>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</si>
  <si>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</si>
  <si>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</si>
  <si>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</si>
  <si>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</si>
  <si>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</si>
  <si>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</si>
  <si>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</si>
  <si>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</si>
  <si>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</si>
  <si>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</si>
  <si>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</si>
  <si>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</si>
  <si>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</si>
  <si>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</si>
  <si>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</si>
  <si>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</si>
  <si>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</si>
  <si>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</si>
  <si>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</si>
  <si>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</si>
  <si>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</si>
  <si>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</si>
  <si>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</si>
  <si>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</si>
  <si>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</si>
  <si>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</si>
  <si>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</si>
  <si>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</si>
  <si>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</si>
  <si>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</si>
  <si>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</si>
  <si>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</si>
  <si>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</si>
  <si>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</si>
  <si>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</si>
  <si>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</si>
  <si>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</si>
  <si>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</si>
  <si>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</si>
  <si>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</si>
  <si>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</si>
  <si>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</si>
  <si>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</si>
  <si>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</si>
  <si>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</si>
  <si>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</si>
  <si>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</si>
  <si>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</si>
  <si>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</si>
  <si>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</si>
  <si>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</si>
  <si>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</si>
  <si>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</si>
  <si>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</si>
  <si>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</si>
  <si>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</si>
  <si>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</si>
  <si>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</si>
  <si>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</si>
  <si>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</si>
  <si>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</si>
  <si>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</si>
  <si>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</si>
  <si>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</si>
  <si>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</si>
  <si>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</si>
  <si>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</si>
  <si>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</si>
  <si>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</si>
  <si>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</si>
  <si>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</si>
  <si>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</si>
  <si>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</si>
  <si>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</si>
  <si>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</si>
  <si>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</si>
  <si>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</si>
  <si>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</si>
  <si>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</si>
  <si>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</si>
  <si>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</si>
  <si>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</si>
  <si>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</si>
  <si>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</si>
  <si>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</si>
  <si>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</si>
  <si>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</si>
  <si>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</si>
  <si>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</si>
  <si>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</si>
  <si>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</si>
  <si>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</si>
  <si>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</si>
  <si>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</si>
  <si>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</si>
  <si>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</si>
  <si>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</si>
  <si>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</si>
  <si>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</si>
  <si>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</si>
  <si>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</si>
  <si>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</si>
  <si>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</si>
  <si>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</si>
  <si>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</si>
  <si>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</si>
  <si>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</si>
  <si>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</si>
  <si>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</si>
  <si>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</si>
  <si>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</si>
  <si>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</si>
  <si>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</si>
  <si>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</si>
  <si>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</si>
  <si>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</si>
  <si>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</si>
  <si>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</si>
  <si>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</si>
  <si>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</si>
  <si>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</si>
  <si>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</si>
  <si>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</si>
  <si>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</si>
  <si>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</si>
  <si>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</si>
  <si>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</si>
  <si>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</si>
  <si>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</si>
  <si>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</si>
  <si>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</si>
  <si>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</si>
  <si>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</si>
  <si>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</si>
  <si>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</si>
  <si>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</si>
  <si>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</si>
  <si>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</si>
  <si>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</si>
  <si>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</si>
  <si>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</si>
  <si>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</si>
  <si>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</si>
  <si>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</si>
  <si>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</si>
  <si>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</si>
  <si>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</si>
  <si>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</si>
  <si>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</si>
  <si>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</si>
  <si>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</si>
  <si>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</si>
  <si>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</si>
  <si>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</si>
  <si>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</si>
  <si>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</si>
  <si>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</si>
  <si>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</si>
  <si>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</si>
  <si>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</si>
  <si>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</si>
  <si>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</si>
  <si>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</si>
  <si>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</si>
  <si>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</si>
  <si>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</si>
  <si>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</si>
  <si>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</si>
  <si>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</si>
  <si>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</si>
  <si>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</si>
  <si>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</si>
  <si>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</si>
  <si>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</si>
  <si>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</si>
  <si>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</si>
  <si>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</si>
  <si>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</si>
  <si>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</si>
  <si>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</si>
  <si>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</si>
  <si>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</si>
  <si>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</si>
  <si>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</si>
  <si>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</si>
  <si>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</si>
  <si>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</si>
  <si>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</si>
  <si>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</si>
  <si>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</si>
  <si>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</si>
  <si>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</si>
  <si>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</si>
  <si>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</si>
  <si>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</si>
  <si>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</si>
  <si>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</si>
  <si>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</si>
  <si>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</si>
  <si>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</si>
  <si>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</si>
  <si>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</si>
  <si>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</si>
  <si>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</si>
  <si>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</si>
  <si>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</si>
  <si>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</si>
  <si>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</si>
  <si>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</si>
  <si>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</si>
  <si>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</si>
  <si>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</si>
  <si>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</si>
  <si>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</si>
  <si>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</si>
  <si>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</si>
  <si>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</si>
  <si>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</si>
  <si>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</si>
  <si>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</si>
  <si>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</si>
  <si>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</si>
  <si>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</si>
  <si>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</si>
  <si>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</si>
  <si>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</si>
  <si>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</si>
  <si>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</si>
  <si>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</si>
  <si>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</si>
  <si>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</si>
  <si>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</si>
  <si>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</si>
  <si>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</si>
  <si>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</si>
  <si>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</si>
  <si>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</si>
  <si>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</si>
  <si>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</si>
  <si>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</si>
  <si>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</si>
  <si>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</si>
  <si>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</si>
  <si>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</si>
  <si>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</si>
  <si>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</si>
  <si>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</si>
  <si>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</si>
  <si>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</si>
  <si>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</si>
  <si>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</si>
  <si>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</si>
  <si>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</si>
  <si>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</si>
  <si>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</si>
  <si>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</si>
  <si>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</si>
  <si>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</si>
  <si>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</si>
  <si>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</si>
  <si>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</si>
  <si>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</si>
  <si>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</si>
  <si>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</si>
  <si>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</si>
  <si>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</si>
  <si>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</si>
  <si>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</si>
  <si>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</si>
  <si>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</si>
  <si>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</si>
  <si>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</si>
  <si>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</si>
  <si>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</si>
  <si>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</si>
  <si>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</si>
  <si>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</si>
  <si>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</si>
  <si>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</si>
  <si>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</si>
  <si>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</si>
  <si>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</si>
  <si>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</si>
  <si>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</si>
  <si>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</si>
  <si>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</si>
  <si>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</si>
  <si>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</si>
  <si>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</si>
  <si>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</si>
  <si>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</si>
  <si>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</si>
  <si>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</si>
  <si>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</si>
  <si>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</si>
  <si>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</si>
  <si>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</si>
  <si>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</si>
  <si>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</si>
  <si>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</si>
  <si>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</si>
  <si>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</si>
  <si>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</si>
  <si>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</si>
  <si>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</si>
  <si>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</si>
  <si>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</si>
  <si>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</si>
  <si>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</si>
  <si>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</si>
  <si>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</si>
  <si>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</si>
  <si>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</si>
  <si>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</si>
  <si>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</si>
  <si>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</si>
  <si>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</si>
  <si>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</si>
  <si>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</si>
  <si>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</si>
  <si>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</si>
  <si>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</si>
  <si>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</si>
  <si>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</si>
  <si>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</si>
  <si>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</si>
  <si>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</si>
  <si>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</si>
  <si>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</si>
  <si>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</si>
  <si>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</si>
  <si>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</si>
  <si>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</si>
  <si>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</si>
  <si>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</si>
  <si>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</si>
  <si>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</si>
  <si>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</si>
  <si>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</si>
  <si>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</si>
  <si>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</si>
  <si>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</si>
  <si>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</si>
  <si>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</si>
  <si>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</si>
  <si>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</si>
  <si>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</si>
  <si>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</si>
  <si>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</si>
  <si>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</si>
  <si>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</si>
  <si>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</si>
  <si>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</si>
  <si>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</si>
  <si>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</si>
  <si>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</si>
  <si>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</si>
  <si>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</si>
  <si>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</si>
  <si>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</si>
  <si>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</si>
  <si>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</si>
  <si>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</si>
  <si>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</si>
  <si>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</si>
  <si>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</si>
  <si>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</si>
  <si>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</si>
  <si>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</si>
  <si>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</si>
  <si>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</si>
  <si>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</si>
  <si>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</si>
  <si>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</si>
  <si>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</si>
  <si>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</si>
  <si>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</si>
  <si>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</si>
  <si>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</si>
  <si>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</si>
  <si>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</si>
  <si>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</si>
  <si>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</si>
  <si>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</si>
  <si>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</si>
  <si>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</si>
  <si>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</si>
  <si>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</si>
  <si>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</si>
  <si>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</si>
  <si>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</si>
  <si>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</si>
  <si>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</si>
  <si>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</si>
  <si>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</si>
  <si>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</si>
  <si>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</si>
  <si>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</si>
  <si>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</si>
  <si>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</si>
  <si>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</si>
  <si>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</si>
  <si>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</si>
  <si>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</si>
  <si>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</si>
  <si>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</si>
  <si>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</si>
  <si>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</si>
  <si>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</si>
  <si>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</si>
  <si>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</si>
  <si>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</si>
  <si>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</si>
  <si>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</si>
  <si>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</si>
  <si>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</si>
  <si>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</si>
  <si>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</si>
  <si>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</si>
  <si>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</si>
  <si>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</si>
  <si>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</si>
  <si>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</si>
  <si>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</si>
  <si>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</si>
  <si>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</si>
  <si>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</si>
  <si>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</si>
  <si>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</si>
  <si>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</si>
  <si>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</si>
  <si>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</si>
  <si>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</si>
  <si>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</si>
  <si>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</si>
  <si>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</si>
  <si>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</si>
  <si>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</si>
  <si>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</si>
  <si>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</si>
  <si>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</si>
  <si>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</si>
  <si>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</si>
  <si>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</si>
  <si>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</si>
  <si>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</si>
  <si>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</si>
  <si>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</si>
  <si>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</si>
  <si>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</si>
  <si>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</si>
  <si>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</si>
  <si>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</si>
  <si>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</si>
  <si>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</si>
  <si>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</si>
  <si>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</si>
  <si>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</si>
  <si>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</si>
  <si>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</si>
  <si>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</si>
  <si>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</si>
  <si>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</si>
  <si>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</si>
  <si>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</si>
  <si>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</si>
  <si>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</si>
  <si>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</si>
  <si>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</si>
  <si>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</si>
  <si>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</si>
  <si>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</si>
  <si>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</si>
  <si>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</si>
  <si>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</si>
  <si>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</si>
  <si>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</si>
  <si>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</si>
  <si>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</si>
  <si>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</si>
  <si>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</si>
  <si>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</si>
  <si>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</si>
  <si>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</si>
  <si>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</si>
  <si>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</si>
  <si>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</si>
  <si>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</si>
  <si>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</si>
  <si>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</si>
  <si>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</si>
  <si>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</si>
  <si>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</si>
  <si>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</si>
  <si>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</si>
  <si>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</si>
  <si>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</si>
  <si>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</si>
  <si>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</si>
  <si>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</si>
  <si>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</si>
  <si>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</si>
  <si>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</si>
  <si>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</si>
  <si>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</si>
  <si>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</si>
  <si>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</si>
  <si>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</si>
  <si>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</si>
  <si>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</si>
  <si>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</si>
  <si>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</si>
  <si>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</si>
  <si>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</si>
  <si>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</si>
  <si>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</si>
  <si>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</si>
  <si>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</si>
  <si>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</si>
  <si>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</si>
  <si>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</si>
  <si>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</si>
  <si>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</si>
  <si>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</si>
  <si>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</si>
  <si>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</si>
  <si>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</si>
  <si>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</si>
  <si>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</si>
  <si>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</si>
  <si>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</si>
  <si>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</si>
  <si>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</si>
  <si>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</si>
  <si>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</si>
  <si>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</si>
  <si>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</si>
  <si>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</si>
  <si>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</si>
  <si>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</si>
  <si>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</si>
  <si>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</si>
  <si>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</si>
  <si>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</si>
  <si>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</si>
  <si>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</si>
  <si>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</si>
  <si>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</si>
  <si>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</si>
  <si>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</si>
  <si>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</si>
  <si>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</si>
  <si>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</si>
  <si>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</si>
  <si>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</si>
  <si>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</si>
  <si>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</si>
  <si>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</si>
  <si>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</si>
  <si>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</si>
  <si>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</si>
  <si>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</si>
  <si>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</si>
  <si>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</si>
  <si>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</si>
  <si>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</si>
  <si>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</si>
  <si>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</si>
  <si>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</si>
  <si>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</si>
  <si>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</si>
  <si>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</si>
  <si>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</si>
  <si>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</si>
  <si>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</si>
  <si>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</si>
  <si>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</si>
  <si>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</si>
  <si>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</si>
  <si>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</si>
  <si>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</si>
  <si>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</si>
  <si>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</si>
  <si>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</si>
  <si>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</si>
  <si>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</si>
  <si>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</si>
  <si>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</si>
  <si>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</si>
  <si>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</si>
  <si>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</si>
  <si>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</si>
  <si>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</si>
  <si>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</si>
  <si>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</si>
  <si>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</si>
  <si>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</si>
  <si>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</si>
  <si>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</si>
  <si>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</si>
  <si>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</si>
  <si>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</si>
  <si>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</si>
  <si>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</si>
  <si>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</si>
  <si>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</si>
  <si>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</si>
  <si>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</si>
  <si>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</si>
  <si>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</si>
  <si>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</si>
  <si>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</si>
  <si>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</si>
  <si>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</si>
  <si>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</si>
  <si>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</si>
  <si>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</si>
  <si>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</si>
  <si>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</si>
  <si>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</si>
  <si>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</si>
  <si>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</si>
  <si>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</si>
  <si>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</si>
  <si>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</si>
  <si>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</si>
  <si>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</si>
  <si>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</si>
  <si>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</si>
  <si>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</si>
  <si>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</si>
  <si>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</si>
  <si>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</si>
  <si>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</si>
  <si>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</si>
  <si>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</si>
  <si>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</si>
  <si>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</si>
  <si>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</si>
  <si>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</si>
  <si>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</si>
  <si>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</si>
  <si>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</si>
  <si>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</si>
  <si>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</si>
  <si>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</si>
  <si>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</si>
  <si>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</si>
  <si>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</si>
  <si>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</si>
  <si>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</si>
  <si>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</si>
  <si>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</si>
  <si>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</si>
  <si>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</si>
  <si>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</si>
  <si>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</si>
  <si>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</si>
  <si>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</si>
  <si>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</si>
  <si>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</si>
  <si>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</si>
  <si>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</si>
  <si>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</si>
  <si>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</si>
  <si>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</si>
  <si>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</si>
  <si>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</si>
  <si>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</si>
  <si>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</si>
  <si>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</si>
  <si>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</si>
  <si>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</si>
  <si>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</si>
  <si>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</si>
  <si>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</si>
  <si>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</si>
  <si>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</si>
  <si>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</si>
  <si>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</si>
  <si>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</si>
  <si>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</si>
  <si>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</si>
  <si>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</si>
  <si>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</si>
  <si>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</si>
  <si>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</si>
  <si>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</si>
  <si>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</si>
  <si>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</si>
  <si>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</si>
  <si>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</si>
  <si>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</si>
  <si>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</si>
  <si>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</si>
  <si>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</si>
  <si>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</si>
  <si>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</si>
  <si>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</si>
  <si>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</si>
  <si>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</si>
  <si>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</si>
  <si>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</si>
  <si>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</si>
  <si>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</si>
  <si>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</si>
  <si>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</si>
  <si>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</si>
  <si>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</si>
  <si>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</si>
  <si>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</si>
  <si>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</si>
  <si>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</si>
  <si>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</si>
  <si>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</si>
  <si>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</si>
  <si>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</si>
  <si>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</si>
  <si>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</si>
  <si>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</si>
  <si>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</si>
  <si>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</si>
  <si>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</si>
  <si>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</si>
  <si>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</si>
  <si>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</si>
  <si>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</si>
  <si>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</si>
  <si>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</si>
  <si>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</si>
  <si>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</si>
  <si>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</si>
  <si>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</si>
  <si>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</si>
  <si>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</si>
  <si>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</si>
  <si>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</si>
  <si>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</si>
  <si>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</si>
  <si>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</si>
  <si>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</si>
  <si>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</si>
  <si>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</si>
  <si>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</si>
  <si>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</si>
  <si>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</si>
  <si>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</si>
  <si>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</si>
  <si>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</si>
  <si>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</si>
  <si>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</si>
  <si>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</si>
  <si>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</si>
  <si>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</si>
  <si>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</si>
  <si>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</si>
  <si>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</si>
  <si>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</si>
  <si>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</si>
  <si>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</si>
  <si>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</si>
  <si>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</si>
  <si>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</si>
  <si>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</si>
  <si>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</si>
  <si>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</si>
  <si>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</si>
  <si>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</si>
  <si>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</si>
  <si>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</si>
  <si>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</si>
  <si>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</si>
  <si>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</si>
  <si>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</si>
  <si>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</si>
  <si>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</si>
  <si>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</si>
  <si>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</si>
  <si>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</si>
  <si>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</si>
  <si>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</si>
  <si>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</si>
  <si>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</si>
  <si>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</si>
  <si>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</si>
  <si>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</si>
  <si>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</si>
  <si>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</si>
  <si>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</si>
  <si>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</si>
  <si>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</si>
  <si>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</si>
  <si>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</si>
  <si>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</si>
  <si>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</si>
  <si>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</si>
  <si>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</si>
  <si>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</si>
  <si>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</si>
  <si>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</si>
  <si>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</si>
  <si>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</si>
  <si>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</si>
  <si>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</si>
  <si>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</si>
  <si>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</si>
  <si>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</si>
  <si>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</si>
  <si>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</si>
  <si>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</si>
  <si>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</si>
  <si>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</si>
  <si>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</si>
  <si>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</si>
  <si>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</si>
  <si>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</si>
  <si>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</si>
  <si>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</si>
  <si>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</si>
  <si>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</si>
  <si>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</si>
  <si>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</si>
  <si>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</si>
  <si>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</si>
  <si>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</si>
  <si>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</si>
  <si>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</si>
  <si>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</si>
  <si>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</si>
  <si>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</si>
  <si>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</si>
  <si>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</si>
  <si>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</si>
  <si>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</si>
  <si>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</si>
  <si>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</si>
  <si>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</si>
  <si>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</si>
  <si>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</si>
  <si>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</si>
  <si>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</si>
  <si>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</si>
  <si>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</si>
  <si>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</si>
  <si>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</si>
  <si>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</si>
  <si>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</si>
  <si>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</si>
  <si>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</si>
  <si>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</si>
  <si>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</si>
  <si>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</si>
  <si>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</si>
  <si>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</si>
  <si>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</si>
  <si>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</si>
  <si>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</si>
  <si>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</si>
  <si>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</si>
  <si>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</si>
  <si>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</si>
  <si>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</si>
  <si>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</si>
  <si>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</si>
  <si>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</si>
  <si>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</si>
  <si>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</si>
  <si>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</si>
  <si>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</si>
  <si>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</si>
  <si>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</si>
  <si>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</si>
  <si>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</si>
  <si>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</si>
  <si>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</si>
  <si>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</si>
  <si>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</si>
  <si>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</si>
  <si>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</si>
  <si>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</si>
  <si>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</si>
  <si>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</si>
  <si>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</si>
  <si>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</si>
  <si>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</si>
  <si>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</si>
  <si>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</si>
  <si>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</si>
  <si>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</si>
  <si>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</si>
  <si>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</si>
  <si>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</si>
  <si>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</si>
  <si>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</si>
  <si>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</si>
  <si>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</si>
  <si>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</si>
  <si>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</si>
  <si>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</si>
  <si>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</si>
  <si>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</si>
  <si>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</si>
  <si>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</si>
  <si>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</si>
  <si>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</si>
  <si>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</si>
  <si>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</si>
  <si>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</si>
  <si>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</si>
  <si>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</si>
  <si>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</si>
  <si>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</si>
  <si>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</si>
  <si>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</si>
  <si>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</si>
  <si>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</si>
  <si>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</si>
  <si>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</si>
  <si>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</si>
  <si>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</si>
  <si>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</si>
  <si>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</si>
  <si>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</si>
  <si>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</si>
  <si>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</si>
  <si>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</si>
  <si>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</si>
  <si>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</si>
  <si>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</si>
  <si>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</si>
  <si>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</si>
  <si>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</si>
  <si>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</si>
  <si>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</si>
  <si>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</si>
  <si>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</si>
  <si>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</si>
  <si>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</si>
  <si>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</si>
  <si>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</si>
  <si>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</si>
  <si>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</si>
  <si>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</si>
  <si>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</si>
  <si>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</si>
  <si>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</si>
  <si>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</si>
  <si>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</si>
  <si>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</si>
  <si>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</si>
  <si>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</si>
  <si>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</si>
  <si>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</si>
  <si>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</si>
  <si>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</si>
  <si>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</si>
  <si>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</si>
  <si>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</si>
  <si>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</si>
  <si>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</si>
  <si>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</si>
  <si>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</si>
  <si>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</si>
  <si>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</si>
  <si>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</si>
  <si>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</si>
  <si>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</si>
  <si>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</si>
  <si>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</si>
  <si>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</si>
  <si>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</si>
  <si>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</si>
  <si>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</si>
  <si>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</si>
  <si>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</si>
  <si>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</si>
  <si>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</si>
  <si>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</si>
  <si>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</si>
  <si>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</si>
  <si>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</si>
  <si>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</si>
  <si>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</si>
  <si>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</si>
  <si>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</si>
  <si>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</si>
  <si>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</si>
  <si>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</si>
  <si>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</si>
  <si>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</si>
  <si>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</si>
  <si>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</si>
  <si>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</si>
  <si>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</si>
  <si>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</si>
  <si>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</si>
  <si>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</si>
  <si>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</si>
  <si>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</si>
  <si>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</si>
  <si>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</si>
  <si>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</si>
  <si>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</si>
  <si>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</si>
  <si>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</si>
  <si>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</si>
  <si>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</si>
  <si>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</si>
  <si>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</si>
  <si>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</si>
  <si>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</si>
  <si>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</si>
  <si>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</si>
  <si>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</si>
  <si>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</si>
  <si>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</si>
  <si>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</si>
  <si>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</si>
  <si>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</si>
  <si>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</si>
  <si>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</si>
  <si>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</si>
  <si>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</si>
  <si>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</si>
  <si>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</si>
  <si>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</si>
  <si>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</si>
  <si>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</si>
  <si>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</si>
  <si>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</si>
  <si>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</si>
  <si>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</si>
  <si>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</si>
  <si>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</si>
  <si>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</si>
  <si>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</si>
  <si>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</si>
  <si>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</si>
  <si>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</si>
  <si>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</si>
  <si>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</si>
  <si>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</si>
  <si>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</si>
  <si>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</si>
  <si>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</si>
  <si>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</si>
  <si>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</si>
  <si>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</si>
  <si>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</si>
  <si>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</si>
  <si>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</si>
  <si>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</si>
  <si>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</si>
  <si>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</si>
  <si>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</si>
  <si>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</si>
  <si>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</si>
  <si>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</si>
  <si>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</si>
  <si>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</si>
  <si>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</si>
  <si>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</si>
  <si>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</si>
  <si>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</si>
  <si>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</si>
  <si>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</si>
  <si>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</si>
  <si>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</si>
  <si>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</si>
  <si>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</si>
  <si>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</si>
  <si>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</si>
  <si>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</si>
  <si>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</si>
  <si>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</si>
  <si>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</si>
  <si>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</si>
  <si>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</si>
  <si>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</si>
  <si>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</si>
  <si>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</si>
  <si>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</si>
  <si>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</si>
  <si>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</si>
  <si>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</si>
  <si>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</si>
  <si>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</si>
  <si>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</si>
  <si>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</si>
  <si>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</si>
  <si>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</si>
  <si>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</si>
  <si>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</si>
  <si>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</si>
  <si>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</si>
  <si>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</si>
  <si>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</si>
  <si>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</si>
  <si>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</si>
  <si>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</si>
  <si>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</si>
  <si>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</si>
  <si>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</si>
  <si>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</si>
  <si>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</si>
  <si>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</si>
  <si>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</si>
  <si>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</si>
  <si>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</si>
  <si>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</si>
  <si>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</si>
  <si>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</si>
  <si>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</si>
  <si>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</si>
  <si>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</si>
  <si>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</si>
  <si>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</si>
  <si>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</si>
  <si>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</si>
  <si>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</si>
  <si>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</si>
  <si>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</si>
  <si>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</si>
  <si>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</si>
  <si>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</si>
  <si>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</si>
  <si>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</si>
  <si>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</si>
  <si>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</si>
  <si>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</si>
  <si>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</si>
  <si>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</si>
  <si>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</si>
  <si>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</si>
  <si>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</si>
  <si>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</si>
  <si>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</si>
  <si>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</si>
  <si>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</si>
  <si>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</si>
  <si>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</si>
  <si>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</si>
  <si>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</si>
  <si>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</si>
  <si>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</si>
  <si>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</si>
  <si>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</si>
  <si>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</si>
  <si>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</si>
  <si>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</si>
  <si>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</si>
  <si>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</si>
  <si>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</si>
  <si>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</si>
  <si>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</si>
  <si>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</si>
  <si>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</si>
  <si>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</si>
  <si>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</si>
  <si>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</si>
  <si>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</si>
  <si>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</si>
  <si>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</si>
  <si>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</si>
  <si>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</si>
  <si>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</si>
  <si>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</si>
  <si>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</si>
  <si>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</si>
  <si>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</si>
  <si>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</si>
  <si>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</si>
  <si>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</si>
  <si>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</si>
  <si>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</si>
  <si>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</si>
  <si>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</si>
  <si>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</si>
  <si>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</si>
  <si>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</si>
  <si>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</si>
  <si>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</si>
  <si>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</si>
  <si>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</si>
  <si>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</si>
  <si>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</si>
  <si>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</si>
  <si>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</si>
  <si>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</si>
  <si>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</si>
  <si>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</si>
  <si>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</si>
  <si>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</si>
  <si>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</si>
  <si>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</si>
  <si>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</si>
  <si>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</si>
  <si>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</si>
  <si>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</si>
  <si>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</si>
  <si>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</si>
  <si>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</si>
  <si>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</si>
  <si>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</si>
  <si>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</si>
  <si>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</si>
  <si>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</si>
  <si>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</si>
  <si>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</si>
  <si>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</si>
  <si>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</si>
  <si>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</si>
  <si>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</si>
  <si>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</si>
  <si>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</si>
  <si>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</si>
  <si>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</si>
  <si>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</si>
  <si>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</si>
  <si>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</si>
  <si>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</si>
  <si>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</si>
  <si>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</si>
  <si>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</si>
  <si>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</si>
  <si>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</si>
  <si>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</si>
  <si>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</si>
  <si>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</si>
  <si>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</si>
  <si>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</si>
  <si>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</si>
  <si>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</si>
  <si>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</si>
  <si>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</si>
  <si>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</si>
  <si>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</si>
  <si>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</si>
  <si>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</si>
  <si>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</si>
  <si>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</si>
  <si>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</si>
  <si>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</si>
  <si>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</si>
  <si>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</si>
  <si>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</si>
  <si>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</si>
  <si>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</si>
  <si>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</si>
  <si>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</si>
  <si>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</si>
  <si>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</si>
  <si>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</si>
  <si>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</si>
  <si>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</si>
  <si>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</si>
  <si>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</si>
  <si>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</si>
  <si>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</si>
  <si>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</si>
  <si>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</si>
  <si>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</si>
  <si>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</si>
  <si>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</si>
  <si>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</si>
  <si>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</si>
  <si>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</si>
  <si>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</si>
  <si>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</si>
  <si>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</si>
  <si>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</si>
  <si>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</si>
  <si>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</si>
  <si>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</si>
  <si>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</si>
  <si>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</si>
  <si>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</si>
  <si>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</si>
  <si>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</si>
  <si>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</si>
  <si>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</si>
  <si>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</si>
  <si>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</si>
  <si>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</si>
  <si>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</si>
  <si>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</si>
  <si>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</si>
  <si>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</si>
  <si>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</si>
  <si>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</si>
  <si>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</si>
  <si>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</si>
  <si>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</si>
  <si>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</si>
  <si>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</si>
  <si>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</si>
  <si>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</si>
  <si>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</si>
  <si>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</si>
  <si>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</si>
  <si>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</si>
  <si>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</si>
  <si>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</si>
  <si>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</si>
  <si>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</si>
  <si>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</si>
  <si>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</si>
  <si>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</si>
  <si>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</si>
  <si>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</si>
  <si>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</si>
  <si>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</si>
  <si>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</si>
  <si>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</si>
  <si>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</si>
  <si>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</si>
  <si>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</si>
  <si>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</si>
  <si>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</si>
  <si>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</si>
  <si>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</si>
  <si>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</si>
  <si>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</si>
  <si>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</si>
  <si>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</si>
  <si>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</si>
  <si>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</si>
  <si>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</si>
  <si>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</si>
  <si>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</si>
  <si>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</si>
  <si>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</si>
  <si>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</si>
  <si>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</si>
  <si>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</si>
  <si>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</si>
  <si>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</si>
  <si>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</si>
  <si>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</si>
  <si>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</si>
  <si>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</si>
  <si>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</si>
  <si>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</si>
  <si>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</si>
  <si>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</si>
  <si>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</si>
  <si>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</si>
  <si>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</si>
  <si>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</si>
  <si>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</si>
  <si>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</si>
  <si>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</si>
  <si>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</si>
  <si>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</si>
  <si>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</si>
  <si>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</si>
  <si>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</si>
  <si>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</si>
  <si>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</si>
  <si>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</si>
  <si>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</si>
  <si>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</si>
  <si>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</si>
  <si>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</si>
  <si>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</si>
  <si>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</si>
  <si>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</si>
  <si>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</si>
  <si>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</si>
  <si>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</si>
  <si>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</si>
  <si>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</si>
  <si>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</si>
  <si>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</si>
  <si>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</si>
  <si>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</si>
  <si>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</si>
  <si>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</si>
  <si>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</si>
  <si>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</si>
  <si>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</si>
  <si>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</si>
  <si>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</si>
  <si>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</si>
  <si>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</si>
  <si>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</si>
  <si>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</si>
  <si>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</si>
  <si>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</si>
  <si>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</si>
  <si>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</si>
  <si>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</si>
  <si>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</si>
  <si>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</si>
  <si>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</si>
  <si>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</si>
  <si>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</si>
  <si>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</si>
  <si>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</si>
  <si>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</si>
  <si>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</si>
  <si>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</si>
  <si>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</si>
  <si>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</si>
  <si>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</si>
  <si>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</si>
  <si>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</si>
  <si>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</si>
  <si>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</si>
  <si>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</si>
  <si>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</si>
  <si>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</si>
  <si>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</si>
  <si>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</si>
  <si>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</si>
  <si>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</si>
  <si>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</si>
  <si>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</si>
  <si>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</si>
  <si>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</si>
  <si>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</si>
  <si>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</si>
  <si>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</si>
  <si>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</si>
  <si>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</si>
  <si>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</si>
  <si>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</si>
  <si>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</si>
  <si>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</si>
  <si>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</si>
  <si>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</si>
  <si>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</si>
  <si>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</si>
  <si>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</si>
  <si>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</si>
  <si>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</si>
  <si>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</si>
  <si>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</si>
  <si>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</si>
  <si>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</si>
  <si>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</si>
  <si>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</si>
  <si>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</si>
  <si>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</si>
  <si>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</si>
  <si>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</si>
  <si>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</si>
  <si>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</si>
  <si>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</si>
  <si>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</si>
  <si>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</si>
  <si>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</si>
  <si>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</si>
  <si>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</si>
  <si>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</si>
  <si>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</si>
  <si>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</si>
  <si>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</si>
  <si>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</si>
  <si>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</si>
  <si>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</si>
  <si>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</si>
  <si>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</si>
  <si>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</si>
  <si>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</si>
  <si>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</si>
  <si>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</si>
  <si>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</si>
  <si>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</si>
  <si>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</si>
  <si>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</si>
  <si>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</si>
  <si>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</si>
  <si>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</si>
  <si>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</si>
  <si>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</si>
  <si>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</si>
  <si>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</si>
  <si>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</si>
  <si>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</si>
  <si>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</si>
  <si>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</si>
  <si>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</si>
  <si>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</si>
  <si>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</si>
  <si>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</si>
  <si>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</si>
  <si>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</si>
  <si>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</si>
  <si>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</si>
  <si>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</si>
  <si>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</si>
  <si>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</si>
  <si>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</si>
  <si>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</si>
  <si>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</si>
  <si>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</si>
  <si>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</si>
  <si>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</si>
  <si>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</si>
  <si>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</si>
  <si>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</si>
  <si>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</si>
  <si>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</si>
  <si>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</si>
  <si>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</si>
  <si>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</si>
  <si>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</si>
  <si>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</si>
  <si>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</si>
  <si>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</si>
  <si>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</si>
  <si>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</si>
  <si>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</si>
  <si>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</si>
  <si>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</si>
  <si>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</si>
  <si>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</si>
  <si>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</si>
  <si>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</si>
  <si>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</si>
  <si>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</si>
  <si>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</si>
  <si>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</si>
  <si>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</si>
  <si>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</si>
  <si>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</si>
  <si>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</si>
  <si>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</si>
  <si>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</si>
  <si>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</si>
  <si>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</si>
  <si>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</si>
  <si>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</si>
  <si>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</si>
  <si>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</si>
  <si>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</si>
  <si>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</si>
  <si>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</si>
  <si>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</si>
  <si>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</si>
  <si>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</si>
  <si>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</si>
  <si>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</si>
  <si>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</si>
  <si>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</si>
  <si>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</si>
  <si>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</si>
  <si>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</si>
  <si>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</si>
  <si>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</si>
  <si>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</si>
  <si>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</si>
  <si>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</si>
  <si>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</si>
  <si>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</si>
  <si>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</si>
  <si>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</si>
  <si>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</si>
  <si>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</si>
  <si>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</si>
  <si>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</si>
  <si>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</si>
  <si>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</si>
  <si>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</si>
  <si>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</si>
  <si>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</si>
  <si>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</si>
  <si>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</si>
  <si>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</si>
  <si>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</si>
  <si>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</si>
  <si>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</si>
  <si>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</si>
  <si>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</si>
  <si>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</si>
  <si>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</si>
  <si>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</si>
  <si>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</si>
  <si>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</si>
  <si>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</si>
  <si>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</si>
  <si>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</si>
  <si>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</si>
  <si>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</si>
  <si>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</si>
  <si>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</si>
  <si>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</si>
  <si>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</si>
  <si>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</si>
  <si>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</si>
  <si>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</si>
  <si>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</si>
  <si>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</si>
  <si>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</si>
  <si>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</si>
  <si>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</si>
  <si>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</si>
  <si>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</si>
  <si>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</si>
  <si>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</si>
  <si>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</si>
  <si>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</si>
  <si>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</si>
  <si>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</si>
  <si>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</si>
  <si>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</si>
  <si>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</si>
  <si>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</si>
  <si>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</si>
  <si>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</si>
  <si>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</si>
  <si>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</si>
  <si>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</si>
  <si>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</si>
  <si>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</si>
  <si>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</si>
  <si>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</si>
  <si>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</si>
  <si>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</si>
  <si>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</si>
  <si>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</si>
  <si>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</si>
  <si>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</si>
  <si>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</si>
  <si>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</si>
  <si>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</si>
  <si>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</si>
  <si>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</si>
  <si>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</si>
  <si>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</si>
  <si>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</si>
  <si>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</si>
  <si>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</si>
  <si>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</si>
  <si>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</si>
  <si>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</si>
  <si>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</si>
  <si>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</si>
  <si>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</si>
  <si>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</si>
  <si>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</si>
  <si>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</si>
  <si>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</si>
  <si>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</si>
  <si>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</si>
  <si>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</si>
  <si>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</si>
  <si>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</si>
  <si>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</si>
  <si>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</si>
  <si>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</si>
  <si>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</si>
  <si>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</si>
  <si>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</si>
  <si>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</si>
  <si>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</si>
  <si>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</si>
  <si>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</si>
  <si>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</si>
  <si>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</si>
  <si>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</si>
  <si>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</si>
  <si>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</si>
  <si>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</si>
  <si>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</si>
  <si>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</si>
  <si>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</si>
  <si>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</si>
  <si>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</si>
  <si>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</si>
  <si>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</si>
  <si>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</si>
  <si>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</si>
  <si>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</si>
  <si>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</si>
  <si>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</si>
  <si>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</si>
  <si>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</si>
  <si>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</si>
  <si>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</si>
  <si>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</si>
  <si>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</si>
  <si>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</si>
  <si>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</si>
  <si>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</si>
  <si>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</si>
  <si>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</si>
  <si>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</si>
  <si>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</si>
  <si>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</si>
  <si>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</si>
  <si>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</si>
  <si>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</si>
  <si>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</si>
  <si>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</si>
  <si>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</si>
  <si>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</si>
  <si>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</si>
  <si>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</si>
  <si>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</si>
  <si>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</si>
  <si>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</si>
  <si>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</si>
  <si>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</si>
  <si>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</si>
  <si>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</si>
  <si>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</si>
  <si>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</si>
  <si>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</si>
  <si>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</si>
  <si>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</si>
  <si>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</si>
  <si>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</si>
  <si>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</si>
  <si>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</si>
  <si>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</si>
  <si>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</si>
  <si>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</si>
  <si>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</si>
  <si>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</si>
  <si>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</si>
  <si>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</si>
  <si>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</si>
  <si>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</si>
  <si>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</si>
  <si>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</si>
  <si>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</si>
  <si>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</si>
  <si>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</si>
  <si>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</si>
  <si>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</si>
  <si>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</si>
  <si>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</si>
  <si>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</si>
  <si>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</si>
  <si>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</si>
  <si>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</si>
  <si>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</si>
  <si>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</si>
  <si>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</si>
  <si>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</si>
  <si>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</si>
  <si>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</si>
  <si>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</si>
  <si>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</si>
  <si>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</si>
  <si>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</si>
  <si>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</si>
  <si>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</si>
  <si>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</si>
  <si>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</si>
  <si>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</si>
  <si>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</si>
  <si>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</si>
  <si>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</si>
  <si>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</si>
  <si>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</si>
  <si>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</si>
  <si>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</si>
  <si>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</si>
  <si>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</si>
  <si>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</si>
  <si>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</si>
  <si>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</si>
  <si>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</si>
  <si>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</si>
  <si>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</si>
  <si>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</si>
  <si>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</si>
  <si>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</si>
  <si>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</si>
  <si>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</si>
  <si>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</si>
  <si>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</si>
  <si>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</si>
  <si>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</si>
  <si>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</si>
  <si>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</si>
  <si>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</si>
  <si>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</si>
  <si>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</si>
  <si>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</si>
  <si>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</si>
  <si>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</si>
  <si>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</si>
  <si>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</si>
  <si>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</si>
  <si>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</si>
  <si>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</si>
  <si>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</si>
  <si>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</si>
  <si>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</si>
  <si>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</si>
  <si>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</si>
  <si>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</si>
  <si>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</si>
  <si>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</si>
  <si>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</si>
  <si>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</si>
  <si>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</si>
  <si>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</si>
  <si>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</si>
  <si>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</si>
  <si>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</si>
  <si>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</si>
  <si>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</si>
  <si>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</si>
  <si>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</si>
  <si>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</si>
  <si>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</si>
  <si>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</si>
  <si>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</si>
  <si>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</si>
  <si>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</si>
  <si>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</si>
  <si>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</si>
  <si>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</si>
  <si>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</si>
  <si>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</si>
  <si>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</si>
  <si>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</si>
  <si>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</si>
  <si>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</si>
  <si>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</si>
  <si>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</si>
  <si>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</si>
  <si>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</si>
  <si>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</si>
  <si>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</si>
  <si>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</si>
  <si>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</si>
  <si>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</si>
  <si>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</si>
  <si>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</si>
  <si>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</si>
  <si>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</si>
  <si>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</si>
  <si>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</si>
  <si>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</si>
  <si>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</si>
  <si>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</si>
  <si>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</si>
  <si>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</si>
  <si>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</si>
  <si>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</si>
  <si>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</si>
  <si>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</si>
  <si>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</si>
  <si>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</si>
  <si>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</si>
  <si>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</si>
  <si>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</si>
  <si>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</si>
  <si>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</si>
  <si>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</si>
  <si>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</si>
  <si>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</si>
  <si>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</si>
  <si>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</si>
  <si>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</si>
  <si>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</si>
  <si>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</si>
  <si>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</si>
  <si>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</si>
  <si>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</si>
  <si>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</si>
  <si>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</si>
  <si>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</si>
  <si>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</si>
  <si>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</si>
  <si>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</si>
  <si>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</si>
  <si>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</si>
  <si>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</si>
  <si>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</si>
  <si>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</si>
  <si>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</si>
  <si>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</si>
  <si>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</si>
  <si>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</si>
  <si>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</si>
  <si>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</si>
  <si>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</si>
  <si>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</si>
  <si>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</si>
  <si>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</si>
  <si>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</si>
  <si>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</si>
  <si>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</si>
  <si>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</si>
  <si>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</si>
  <si>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</si>
  <si>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</si>
  <si>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</si>
  <si>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</si>
  <si>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</si>
  <si>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</si>
  <si>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</si>
  <si>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</si>
  <si>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</si>
  <si>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</si>
  <si>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</si>
  <si>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</si>
  <si>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</si>
  <si>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</si>
  <si>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</si>
  <si>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</si>
  <si>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</si>
  <si>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</si>
  <si>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</si>
  <si>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</si>
  <si>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</si>
  <si>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</si>
  <si>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</si>
  <si>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</si>
  <si>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</si>
  <si>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</si>
  <si>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</si>
  <si>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</si>
  <si>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</si>
  <si>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</si>
  <si>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</si>
  <si>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</si>
  <si>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</si>
  <si>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</si>
  <si>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</si>
  <si>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</si>
  <si>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</si>
  <si>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</si>
  <si>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</si>
  <si>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</si>
  <si>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</si>
  <si>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</si>
  <si>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</si>
  <si>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</si>
  <si>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</si>
  <si>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</si>
  <si>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</si>
  <si>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</si>
  <si>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</si>
  <si>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</si>
  <si>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</si>
  <si>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</si>
  <si>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</si>
  <si>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</si>
  <si>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</si>
  <si>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</si>
  <si>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</si>
  <si>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</si>
  <si>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</si>
  <si>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</si>
  <si>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</si>
  <si>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</si>
  <si>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</si>
  <si>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</si>
  <si>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</si>
  <si>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</si>
  <si>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</si>
  <si>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</si>
  <si>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</si>
  <si>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</si>
  <si>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</si>
  <si>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</si>
  <si>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</si>
  <si>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</si>
  <si>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</si>
  <si>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</si>
  <si>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</si>
  <si>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</si>
  <si>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</si>
  <si>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</si>
  <si>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</si>
  <si>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</si>
  <si>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</si>
  <si>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</si>
  <si>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</si>
  <si>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</si>
  <si>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</si>
  <si>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</si>
  <si>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</si>
  <si>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</si>
  <si>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</si>
  <si>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</si>
  <si>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</si>
  <si>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</si>
  <si>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</si>
  <si>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</si>
  <si>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</si>
  <si>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</si>
  <si>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</si>
  <si>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</si>
  <si>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</si>
  <si>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</si>
  <si>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</si>
  <si>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</si>
  <si>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</si>
  <si>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</si>
  <si>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</si>
  <si>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</si>
  <si>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</si>
  <si>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</si>
  <si>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</si>
  <si>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</si>
  <si>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</si>
  <si>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</si>
  <si>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</si>
  <si>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</si>
  <si>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</si>
  <si>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</si>
  <si>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</si>
  <si>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</si>
  <si>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</si>
  <si>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</si>
  <si>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</si>
  <si>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</si>
  <si>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</si>
  <si>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</si>
  <si>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</si>
  <si>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</si>
  <si>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</si>
  <si>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</si>
  <si>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</si>
  <si>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</si>
  <si>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</si>
  <si>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</si>
  <si>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</si>
  <si>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</si>
  <si>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</si>
  <si>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</si>
  <si>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</si>
  <si>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</si>
  <si>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</si>
  <si>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</si>
  <si>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</si>
  <si>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</si>
  <si>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</si>
  <si>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</si>
  <si>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</si>
  <si>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</si>
  <si>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</si>
  <si>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</si>
  <si>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</si>
  <si>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</si>
  <si>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</si>
  <si>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</si>
  <si>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</si>
  <si>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</si>
  <si>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</si>
  <si>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</si>
  <si>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</si>
  <si>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</si>
  <si>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</si>
  <si>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</si>
  <si>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</si>
  <si>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</si>
  <si>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</si>
  <si>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</si>
  <si>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</si>
  <si>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</si>
  <si>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</si>
  <si>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</si>
  <si>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</si>
  <si>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</si>
  <si>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</si>
  <si>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</si>
  <si>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</si>
  <si>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</si>
  <si>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</si>
  <si>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</si>
  <si>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</si>
  <si>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</si>
  <si>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</si>
  <si>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</si>
  <si>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</si>
  <si>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</si>
  <si>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</si>
  <si>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</si>
  <si>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</si>
  <si>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</si>
  <si>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</si>
  <si>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</si>
  <si>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</si>
  <si>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</si>
  <si>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</si>
  <si>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</si>
  <si>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</si>
  <si>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</si>
  <si>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</si>
  <si>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</si>
  <si>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</si>
  <si>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</si>
  <si>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</si>
  <si>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</si>
  <si>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</si>
  <si>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</si>
  <si>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</si>
  <si>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</si>
  <si>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</si>
  <si>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</si>
  <si>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</si>
  <si>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</si>
  <si>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</si>
  <si>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</si>
  <si>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</si>
  <si>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</si>
  <si>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</si>
  <si>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</si>
  <si>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</si>
  <si>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</si>
  <si>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</si>
  <si>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</si>
  <si>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</si>
  <si>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</si>
  <si>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</si>
  <si>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</si>
  <si>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</si>
  <si>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</si>
  <si>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</si>
  <si>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</si>
  <si>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</si>
  <si>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</si>
  <si>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</si>
  <si>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</si>
  <si>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</si>
  <si>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</si>
  <si>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</si>
  <si>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</si>
  <si>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</si>
  <si>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</si>
  <si>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</si>
  <si>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</si>
  <si>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</si>
  <si>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</si>
  <si>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</si>
  <si>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</si>
  <si>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</si>
  <si>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</si>
  <si>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</si>
  <si>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</si>
  <si>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</si>
  <si>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</si>
  <si>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</si>
  <si>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</si>
  <si>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</si>
  <si>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</si>
  <si>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</si>
  <si>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</si>
  <si>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</si>
  <si>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</si>
  <si>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</si>
  <si>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</si>
  <si>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</si>
  <si>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</si>
  <si>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</si>
  <si>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</si>
  <si>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</si>
  <si>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</si>
  <si>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</si>
  <si>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</si>
  <si>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</si>
  <si>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</si>
  <si>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</si>
  <si>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</si>
  <si>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</si>
  <si>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</si>
  <si>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</si>
  <si>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</si>
  <si>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</si>
  <si>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</si>
  <si>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</si>
  <si>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</si>
  <si>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</si>
  <si>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</si>
  <si>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</si>
  <si>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</si>
  <si>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</si>
  <si>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</si>
  <si>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</si>
  <si>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</si>
  <si>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</si>
  <si>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</si>
  <si>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</si>
  <si>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</si>
  <si>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</si>
  <si>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</si>
  <si>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</si>
  <si>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</si>
  <si>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</si>
  <si>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</si>
  <si>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</si>
  <si>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</si>
  <si>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</si>
  <si>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</si>
  <si>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</si>
  <si>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</si>
  <si>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</si>
  <si>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</si>
  <si>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</si>
  <si>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</si>
  <si>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</si>
  <si>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</si>
  <si>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</si>
  <si>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</si>
  <si>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</si>
  <si>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</si>
  <si>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</si>
  <si>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</si>
  <si>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</si>
  <si>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</si>
  <si>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</si>
  <si>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</si>
  <si>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</si>
  <si>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</si>
  <si>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</si>
  <si>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</si>
  <si>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</si>
  <si>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</si>
  <si>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</si>
  <si>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</si>
  <si>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</si>
  <si>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</si>
  <si>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</si>
  <si>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</si>
  <si>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</si>
  <si>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</si>
  <si>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</si>
  <si>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</si>
  <si>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</si>
  <si>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</si>
  <si>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</si>
  <si>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</si>
  <si>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</si>
  <si>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</si>
  <si>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</si>
  <si>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</si>
  <si>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</si>
  <si>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</si>
  <si>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</si>
  <si>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</si>
  <si>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</si>
  <si>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</si>
  <si>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</si>
  <si>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</si>
  <si>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</si>
  <si>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</si>
  <si>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</si>
  <si>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</si>
  <si>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</si>
  <si>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</si>
  <si>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</si>
  <si>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</si>
  <si>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</si>
  <si>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</si>
  <si>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</si>
  <si>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</si>
  <si>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</si>
  <si>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</si>
  <si>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</si>
  <si>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</si>
  <si>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</si>
  <si>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</si>
  <si>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</si>
  <si>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</si>
  <si>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</si>
  <si>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</si>
  <si>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</si>
  <si>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</si>
  <si>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</si>
  <si>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</si>
  <si>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</si>
  <si>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</si>
  <si>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</si>
  <si>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</si>
  <si>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</si>
  <si>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</si>
  <si>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</si>
  <si>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</si>
  <si>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</si>
  <si>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</si>
  <si>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</si>
  <si>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</si>
  <si>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</si>
  <si>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</si>
  <si>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</si>
  <si>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</si>
  <si>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</si>
  <si>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</si>
  <si>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</si>
  <si>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</si>
  <si>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</si>
  <si>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</si>
  <si>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</si>
  <si>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</si>
  <si>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</si>
  <si>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</si>
  <si>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</si>
  <si>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</si>
  <si>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</si>
  <si>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</si>
  <si>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</si>
  <si>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</si>
  <si>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</si>
  <si>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</si>
  <si>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</si>
  <si>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</si>
  <si>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</si>
  <si>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</si>
  <si>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</si>
  <si>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</si>
  <si>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</si>
  <si>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</si>
  <si>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</si>
  <si>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</si>
  <si>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</si>
  <si>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</si>
  <si>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</si>
  <si>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</si>
  <si>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</si>
  <si>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</si>
  <si>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</si>
  <si>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</si>
  <si>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</si>
  <si>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</si>
  <si>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</si>
  <si>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</si>
  <si>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</si>
  <si>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</si>
  <si>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</si>
  <si>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</si>
  <si>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</si>
  <si>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</si>
  <si>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</si>
  <si>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</si>
  <si>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</si>
  <si>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</si>
  <si>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</si>
  <si>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</si>
  <si>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</si>
  <si>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</si>
  <si>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</si>
  <si>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</si>
  <si>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</si>
  <si>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</si>
  <si>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</si>
  <si>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</si>
  <si>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</si>
  <si>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</si>
  <si>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</si>
  <si>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</si>
  <si>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</si>
  <si>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</si>
  <si>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</si>
  <si>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</si>
  <si>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</si>
  <si>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</si>
  <si>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</si>
  <si>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</si>
  <si>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</si>
  <si>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</si>
  <si>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</si>
  <si>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</si>
  <si>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</si>
  <si>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</si>
  <si>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</si>
  <si>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</si>
  <si>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</si>
  <si>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</si>
  <si>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</si>
  <si>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</si>
  <si>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</si>
  <si>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</si>
  <si>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</si>
  <si>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</si>
  <si>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</si>
  <si>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</si>
  <si>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</si>
  <si>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</si>
  <si>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</si>
  <si>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</si>
  <si>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</si>
  <si>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</si>
  <si>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</si>
  <si>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</si>
  <si>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</si>
  <si>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</si>
  <si>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</si>
  <si>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</si>
  <si>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</si>
  <si>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</si>
  <si>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</si>
  <si>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</si>
  <si>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</si>
  <si>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</si>
  <si>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</si>
  <si>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</si>
  <si>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</si>
  <si>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</si>
  <si>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</si>
  <si>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</si>
  <si>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</si>
  <si>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</si>
  <si>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</si>
  <si>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</si>
  <si>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</si>
  <si>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</si>
  <si>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</si>
  <si>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</si>
  <si>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</si>
  <si>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</si>
  <si>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</si>
  <si>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</si>
  <si>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</si>
  <si>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</si>
  <si>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</si>
  <si>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</si>
  <si>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</si>
  <si>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</si>
  <si>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</si>
  <si>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</si>
  <si>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</si>
  <si>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</si>
  <si>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</si>
  <si>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</si>
  <si>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</si>
  <si>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</si>
  <si>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</si>
  <si>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</si>
  <si>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</si>
  <si>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</si>
  <si>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</si>
  <si>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</si>
  <si>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</si>
  <si>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</si>
  <si>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</si>
  <si>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</si>
  <si>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</si>
  <si>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</si>
  <si>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</si>
  <si>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</si>
  <si>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</si>
  <si>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</si>
  <si>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</si>
  <si>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</si>
  <si>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</si>
  <si>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</si>
  <si>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</si>
  <si>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</si>
  <si>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</si>
  <si>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</si>
  <si>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</si>
  <si>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</si>
  <si>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</si>
  <si>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</si>
  <si>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</si>
  <si>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</si>
  <si>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</si>
  <si>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</si>
  <si>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</si>
  <si>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</si>
  <si>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</si>
  <si>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</si>
  <si>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</si>
  <si>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</si>
  <si>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</si>
  <si>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</si>
  <si>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</si>
  <si>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</si>
  <si>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</si>
  <si>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</si>
  <si>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</si>
  <si>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</si>
  <si>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</si>
  <si>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</si>
  <si>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</si>
  <si>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</si>
  <si>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</si>
  <si>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</si>
  <si>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</si>
  <si>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</si>
  <si>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</si>
  <si>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</si>
  <si>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</si>
  <si>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</si>
  <si>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</si>
  <si>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</si>
  <si>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</si>
  <si>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</si>
  <si>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</si>
  <si>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</si>
  <si>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</si>
  <si>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</si>
  <si>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</si>
  <si>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</si>
  <si>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</si>
  <si>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</si>
  <si>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</si>
  <si>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</si>
  <si>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</si>
  <si>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</si>
  <si>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</si>
  <si>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</si>
  <si>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</si>
  <si>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</si>
  <si>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</si>
  <si>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</si>
  <si>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</si>
  <si>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</si>
  <si>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</si>
  <si>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</si>
  <si>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</si>
  <si>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</si>
  <si>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</si>
  <si>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</si>
  <si>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</si>
  <si>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</si>
  <si>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</si>
  <si>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</si>
  <si>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</si>
  <si>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</si>
  <si>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</si>
  <si>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</si>
  <si>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</si>
  <si>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</si>
  <si>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</si>
  <si>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</si>
  <si>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</si>
  <si>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</si>
  <si>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</si>
  <si>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</si>
  <si>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</si>
  <si>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</si>
  <si>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</si>
  <si>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</si>
  <si>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</si>
  <si>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</si>
  <si>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</si>
  <si>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</si>
  <si>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</si>
  <si>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</si>
  <si>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</si>
  <si>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</si>
  <si>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</si>
  <si>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</si>
  <si>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</si>
  <si>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</si>
  <si>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</si>
  <si>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</si>
  <si>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</si>
  <si>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</si>
  <si>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</si>
  <si>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</si>
  <si>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</si>
  <si>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</si>
  <si>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</si>
  <si>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</si>
  <si>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</si>
  <si>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</si>
  <si>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</si>
  <si>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</si>
  <si>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</si>
  <si>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</si>
  <si>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</si>
  <si>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</si>
  <si>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</si>
  <si>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</si>
  <si>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</si>
  <si>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</si>
  <si>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</si>
  <si>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</si>
  <si>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</si>
  <si>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</si>
  <si>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</si>
  <si>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</si>
  <si>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</si>
  <si>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</si>
  <si>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</si>
  <si>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</si>
  <si>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</si>
  <si>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</si>
  <si>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</si>
  <si>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</si>
  <si>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</si>
  <si>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</si>
  <si>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</si>
  <si>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</si>
  <si>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</si>
  <si>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</si>
  <si>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</si>
  <si>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</si>
  <si>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</si>
  <si>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</si>
  <si>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</si>
  <si>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</si>
  <si>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</si>
  <si>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</si>
  <si>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</si>
  <si>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</si>
  <si>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</si>
  <si>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</si>
  <si>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</si>
  <si>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</si>
  <si>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</si>
  <si>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</si>
  <si>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</si>
  <si>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</si>
  <si>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</si>
  <si>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</si>
  <si>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</si>
  <si>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</si>
  <si>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</si>
  <si>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</si>
  <si>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</si>
  <si>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</si>
  <si>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</si>
  <si>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</si>
  <si>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</si>
  <si>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</si>
  <si>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</si>
  <si>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</si>
  <si>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</si>
  <si>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</si>
  <si>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</si>
  <si>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</si>
  <si>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</si>
  <si>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</si>
  <si>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</si>
  <si>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</si>
  <si>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</si>
  <si>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</si>
  <si>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</si>
  <si>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</si>
  <si>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</si>
  <si>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</si>
  <si>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</si>
  <si>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</si>
  <si>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</si>
  <si>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</si>
  <si>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</si>
  <si>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</si>
  <si>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</si>
  <si>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</si>
  <si>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</si>
  <si>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</si>
  <si>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</si>
  <si>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</si>
  <si>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</si>
  <si>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</si>
  <si>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</si>
  <si>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</si>
  <si>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</si>
  <si>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</si>
  <si>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</si>
  <si>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</si>
  <si>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</si>
  <si>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</si>
  <si>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</si>
  <si>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</si>
  <si>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</si>
  <si>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</si>
  <si>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</si>
  <si>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</si>
  <si>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</si>
  <si>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</si>
  <si>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</si>
  <si>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</si>
  <si>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</si>
  <si>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</si>
  <si>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</si>
  <si>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</si>
  <si>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</si>
  <si>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</si>
  <si>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</si>
  <si>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</si>
  <si>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</si>
  <si>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</si>
  <si>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</si>
  <si>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</si>
  <si>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</si>
  <si>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</si>
  <si>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</si>
  <si>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</si>
  <si>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</si>
  <si>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</si>
  <si>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</si>
  <si>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</si>
  <si>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</si>
  <si>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</si>
  <si>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</si>
  <si>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</si>
  <si>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</si>
  <si>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</si>
  <si>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</si>
  <si>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</si>
  <si>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</si>
  <si>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</si>
  <si>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</si>
  <si>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</si>
  <si>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</si>
  <si>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</si>
  <si>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</si>
  <si>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</si>
  <si>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</si>
  <si>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</si>
  <si>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</si>
  <si>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</si>
  <si>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</si>
  <si>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</si>
  <si>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</si>
  <si>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</si>
  <si>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</si>
  <si>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</si>
  <si>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</si>
  <si>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</si>
  <si>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</si>
  <si>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</si>
  <si>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</si>
  <si>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</si>
  <si>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</si>
  <si>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</si>
  <si>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</si>
  <si>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</si>
  <si>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</si>
  <si>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</si>
  <si>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</si>
  <si>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</si>
  <si>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</si>
  <si>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</si>
  <si>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</si>
  <si>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</si>
  <si>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</si>
  <si>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</si>
  <si>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</si>
  <si>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</si>
  <si>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</si>
  <si>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</si>
  <si>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</si>
  <si>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</si>
  <si>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</si>
  <si>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</si>
  <si>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</si>
  <si>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</si>
  <si>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</si>
  <si>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</si>
  <si>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</si>
  <si>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</si>
  <si>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</si>
  <si>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</si>
  <si>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</si>
  <si>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</si>
  <si>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</si>
  <si>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</si>
  <si>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</si>
  <si>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</si>
  <si>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</si>
  <si>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</si>
  <si>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</si>
  <si>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</si>
  <si>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</si>
  <si>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</si>
  <si>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</si>
  <si>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</si>
  <si>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</si>
  <si>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</si>
  <si>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</si>
  <si>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</si>
  <si>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</si>
  <si>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</si>
  <si>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</si>
  <si>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</si>
  <si>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</si>
  <si>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</si>
  <si>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</si>
  <si>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</si>
  <si>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</si>
  <si>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</si>
  <si>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</si>
  <si>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</si>
  <si>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</si>
  <si>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</si>
  <si>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</si>
  <si>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</si>
  <si>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</si>
  <si>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</si>
  <si>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</si>
  <si>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</si>
  <si>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</si>
  <si>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</si>
  <si>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</si>
  <si>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</si>
  <si>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</si>
  <si>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</si>
  <si>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</si>
  <si>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</si>
  <si>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</si>
  <si>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</si>
  <si>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</si>
  <si>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</si>
  <si>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</si>
  <si>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</si>
  <si>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</si>
  <si>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</si>
  <si>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</si>
  <si>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</si>
  <si>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</si>
  <si>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</si>
  <si>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</si>
  <si>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</si>
  <si>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</si>
  <si>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</si>
  <si>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</si>
  <si>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</si>
  <si>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</si>
  <si>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</si>
  <si>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</si>
  <si>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</si>
  <si>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</si>
  <si>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</si>
  <si>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</si>
  <si>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</si>
  <si>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</si>
  <si>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</si>
  <si>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</si>
  <si>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</si>
  <si>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</si>
  <si>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</si>
  <si>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</si>
  <si>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</si>
  <si>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</si>
  <si>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</si>
  <si>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</si>
  <si>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</si>
  <si>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</si>
  <si>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</si>
  <si>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</si>
  <si>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</si>
  <si>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</si>
  <si>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</si>
  <si>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</si>
  <si>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</si>
  <si>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</si>
  <si>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</si>
  <si>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</si>
  <si>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</si>
  <si>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</si>
  <si>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</si>
  <si>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</si>
  <si>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</si>
  <si>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</si>
  <si>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</si>
  <si>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</si>
  <si>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</si>
  <si>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</si>
  <si>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</si>
  <si>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</si>
  <si>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</si>
  <si>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</si>
  <si>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</si>
  <si>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</si>
  <si>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</si>
  <si>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</si>
  <si>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</si>
  <si>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</si>
  <si>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</si>
  <si>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</si>
  <si>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</si>
  <si>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</si>
  <si>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</si>
  <si>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</si>
  <si>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</si>
  <si>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</si>
  <si>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</si>
  <si>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</si>
  <si>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</si>
  <si>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</si>
  <si>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</si>
  <si>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</si>
  <si>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</si>
  <si>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</si>
  <si>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</si>
  <si>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</si>
  <si>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</si>
  <si>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</si>
  <si>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</si>
  <si>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</si>
  <si>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</si>
  <si>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</si>
  <si>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</si>
  <si>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</si>
  <si>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</si>
  <si>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</si>
  <si>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</si>
  <si>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</si>
  <si>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</si>
  <si>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</si>
  <si>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</si>
  <si>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</si>
  <si>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</si>
  <si>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</si>
  <si>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</si>
  <si>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</si>
  <si>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</si>
  <si>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</si>
  <si>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</si>
  <si>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</si>
  <si>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</si>
  <si>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</si>
  <si>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</si>
  <si>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</si>
  <si>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</si>
  <si>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</si>
  <si>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</si>
  <si>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</si>
  <si>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</si>
  <si>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</si>
  <si>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</si>
  <si>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</si>
  <si>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</si>
  <si>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</si>
  <si>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</si>
  <si>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</si>
  <si>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</si>
  <si>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</si>
  <si>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</si>
  <si>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</si>
  <si>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</si>
  <si>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</si>
  <si>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</si>
  <si>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</si>
  <si>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</si>
  <si>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</si>
  <si>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</si>
  <si>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</si>
  <si>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</si>
  <si>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</si>
  <si>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</si>
  <si>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</si>
  <si>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</si>
  <si>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</si>
  <si>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</si>
  <si>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</si>
  <si>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</si>
  <si>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</si>
  <si>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</si>
  <si>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</si>
  <si>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</si>
  <si>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</si>
  <si>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</si>
  <si>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</si>
  <si>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</si>
  <si>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</si>
  <si>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</si>
  <si>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</si>
  <si>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</si>
  <si>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</si>
  <si>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</si>
  <si>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</si>
  <si>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</si>
  <si>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</si>
  <si>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</si>
  <si>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</si>
  <si>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</si>
  <si>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</si>
  <si>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</si>
  <si>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</si>
  <si>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</si>
  <si>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</si>
  <si>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</si>
  <si>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</si>
  <si>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</si>
  <si>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</si>
  <si>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</si>
  <si>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</si>
  <si>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</si>
  <si>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</si>
  <si>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</si>
  <si>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</si>
  <si>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</si>
  <si>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</si>
  <si>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</si>
  <si>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</si>
  <si>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</si>
  <si>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</si>
  <si>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</si>
  <si>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</si>
  <si>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</si>
  <si>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</si>
  <si>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</si>
  <si>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</si>
  <si>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</si>
  <si>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</si>
  <si>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</si>
  <si>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</si>
  <si>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</si>
  <si>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</si>
  <si>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</si>
  <si>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</si>
  <si>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</si>
  <si>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</si>
  <si>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</si>
  <si>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</si>
  <si>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</si>
  <si>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</si>
  <si>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</si>
  <si>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</si>
  <si>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</si>
  <si>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</si>
  <si>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</si>
  <si>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</si>
  <si>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</si>
  <si>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</si>
  <si>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</si>
  <si>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</si>
  <si>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</si>
  <si>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</si>
  <si>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</si>
  <si>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</si>
  <si>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</si>
  <si>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</si>
  <si>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</si>
  <si>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</si>
  <si>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</si>
  <si>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</si>
  <si>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</si>
  <si>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</si>
  <si>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</si>
  <si>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</si>
  <si>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</si>
  <si>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</si>
  <si>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</si>
  <si>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</si>
  <si>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</si>
  <si>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</si>
  <si>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</si>
  <si>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</si>
  <si>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</si>
  <si>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</si>
  <si>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</si>
  <si>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</si>
  <si>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</si>
  <si>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</si>
  <si>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</si>
  <si>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</si>
  <si>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</si>
  <si>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</si>
  <si>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</si>
  <si>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</si>
  <si>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</si>
  <si>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</si>
  <si>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</si>
  <si>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</si>
  <si>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</si>
  <si>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</si>
  <si>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</si>
  <si>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</si>
  <si>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</si>
  <si>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</si>
  <si>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</si>
  <si>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</si>
  <si>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</si>
  <si>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</si>
  <si>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</si>
  <si>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</si>
  <si>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</si>
  <si>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</si>
  <si>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</si>
  <si>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</si>
  <si>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</si>
  <si>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</si>
  <si>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</si>
  <si>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</si>
  <si>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</si>
  <si>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</si>
  <si>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</si>
  <si>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</si>
  <si>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</si>
  <si>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</si>
  <si>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</si>
  <si>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</si>
  <si>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</si>
  <si>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</si>
  <si>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</si>
  <si>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</si>
  <si>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</si>
  <si>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</si>
  <si>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</si>
  <si>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</si>
  <si>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</si>
  <si>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</si>
  <si>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</si>
  <si>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</si>
  <si>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</si>
  <si>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</si>
  <si>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</si>
  <si>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</si>
  <si>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</si>
  <si>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</si>
  <si>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</si>
  <si>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</si>
  <si>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</si>
  <si>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</si>
  <si>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</si>
  <si>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</si>
  <si>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</si>
  <si>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</si>
  <si>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</si>
  <si>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</si>
  <si>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</si>
  <si>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</si>
  <si>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</si>
  <si>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</si>
  <si>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</si>
  <si>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</si>
  <si>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</si>
  <si>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</si>
  <si>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</si>
  <si>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</si>
  <si>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</si>
  <si>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</si>
  <si>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</si>
  <si>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</si>
  <si>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</si>
  <si>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</si>
  <si>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</si>
  <si>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</si>
  <si>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</si>
  <si>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</si>
  <si>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</si>
  <si>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</si>
  <si>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</si>
  <si>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</si>
  <si>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</si>
  <si>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</si>
  <si>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</si>
  <si>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</si>
  <si>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</si>
  <si>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</si>
  <si>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</si>
  <si>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</si>
  <si>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</si>
  <si>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</si>
  <si>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</si>
  <si>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</si>
  <si>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</si>
  <si>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</si>
  <si>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</si>
  <si>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</si>
  <si>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</si>
  <si>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</si>
  <si>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</si>
  <si>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</si>
  <si>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</si>
  <si>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</si>
  <si>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</si>
  <si>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</si>
  <si>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</si>
  <si>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</si>
  <si>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</si>
  <si>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</si>
  <si>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</si>
  <si>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</si>
  <si>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</si>
  <si>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</si>
  <si>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</si>
  <si>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</si>
  <si>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</si>
  <si>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</si>
  <si>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</si>
  <si>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 xml:space="preserve"> PCM-20251006-00001914 </t>
  </si>
  <si>
    <t>Flood cut the road, access road issue</t>
  </si>
  <si>
    <t xml:space="preserve"> PCM-20251007-00001228</t>
  </si>
  <si>
    <t>Team connected PG at SHB0670 and team dispatched from anther MC to SQR9442</t>
  </si>
  <si>
    <t>PCM-20250822-00001816</t>
  </si>
  <si>
    <t xml:space="preserve">Team found Tower fall down </t>
  </si>
  <si>
    <t>PCM-20250926-00000245</t>
  </si>
  <si>
    <t xml:space="preserve">TE issue (No connection to unit) alarm active , TE team facing access issue as site located on hotel and closed by Judicial court </t>
  </si>
  <si>
    <t>TT-20251007-01283</t>
  </si>
  <si>
    <t xml:space="preserve">Remaining site still down after Hub sites Restored / EM Team on the way need 40 min </t>
  </si>
  <si>
    <t>PCM-20251007-00001367</t>
  </si>
  <si>
    <t>EM team visited the site and found Power not available at site sceco complaint registered , There is no way to approach the site by car and not applicable to connect PG</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</si>
  <si>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</si>
  <si>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</si>
  <si>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</si>
  <si>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</si>
  <si>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</si>
  <si>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</si>
  <si>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PCM-20251007-00001235</t>
  </si>
  <si>
    <t>RT site // at site wait Access</t>
  </si>
  <si>
    <t>TT-20251006-01846 // NA</t>
  </si>
  <si>
    <t xml:space="preserve">ETA 80 mins </t>
  </si>
  <si>
    <t>TT-20251007-01451 // NA</t>
  </si>
  <si>
    <t>Emergency</t>
  </si>
  <si>
    <t xml:space="preserve">sceco black out in TLT area team save hub // mail sent to downgrade </t>
  </si>
  <si>
    <t>tlt0970</t>
  </si>
  <si>
    <t>tlt0380</t>
  </si>
  <si>
    <t>tlt0376</t>
  </si>
  <si>
    <t>trb0419</t>
  </si>
  <si>
    <t xml:space="preserve">ETA 90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</si>
</sst>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13"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8" totalsRowShown="0" headerRowDxfId="157" dataDxfId="156" headerRowBorderDxfId="154" tableBorderDxfId="155" totalsRowBorderDxfId="153">
  <autoFilter ref="A1:CJ2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7" totalsRowShown="0" headerRowDxfId="48" dataDxfId="47" headerRowBorderDxfId="45" tableBorderDxfId="46" totalsRowBorderDxfId="44">
  <autoFilter ref="A1:L4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5" totalsRowShown="0" headerRowDxfId="31" dataDxfId="30" headerRowBorderDxfId="28" tableBorderDxfId="29">
  <autoFilter ref="A1:L14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56" totalsRowShown="0" headerRowDxfId="15" dataDxfId="14" headerRowBorderDxfId="12" tableBorderDxfId="13">
  <autoFilter ref="A1:L2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6"/>
  <sheetViews>
    <sheetView workbookViewId="0">
      <selection activeCell="E4" sqref="E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274.66043460647779</v>
      </c>
      <c r="H2" s="82">
        <v>45662.943402777775</v>
      </c>
      <c r="I2" s="65" t="str">
        <f>IFERROR(VLOOKUP(D2,DB!A:F,6,0),"")</f>
        <v>Generator-SG</v>
      </c>
      <c r="J2" s="65" t="str">
        <f>IFERROR(VLOOKUP(D2,DB!A:G,7,0),"")</f>
        <v>Dead</v>
      </c>
      <c r="K2" s="73" t="s">
        <v>38965</v>
      </c>
      <c r="L2" s="71" t="str">
        <f>IFERROR(VLOOKUP(D2,DB!A:I,9,0),"")</f>
        <v>Latis</v>
      </c>
    </row>
    <row r="3" spans="1:12" ht="15" customHeight="1">
      <c r="A3" s="147"/>
      <c r="B3" s="148" t="str">
        <f>IFERROR(VLOOKUP(D3,DB!A:K,11,0),"")</f>
        <v/>
      </c>
      <c r="C3" s="148"/>
      <c r="D3" s="148"/>
      <c r="E3" s="149"/>
      <c r="F3" s="150"/>
      <c r="G3" s="151">
        <f ca="1">IFERROR(NOW()-F3,"")</f>
        <v>45937.608860532404</v>
      </c>
      <c r="H3" s="150"/>
      <c r="I3" s="148" t="str">
        <f>IFERROR(VLOOKUP(D3,DB!A:F,6,0),"")</f>
        <v/>
      </c>
      <c r="J3" s="65" t="str">
        <f>IFERROR(VLOOKUP(D3,DB!A:G,7,0),"")</f>
        <v/>
      </c>
      <c r="K3" s="152"/>
      <c r="L3" s="153" t="str">
        <f>IFERROR(VLOOKUP(D3,DB!A:I,9,0),"")</f>
        <v/>
      </c>
    </row>
    <row r="4" spans="1:12" ht="15" customHeight="1">
      <c r="A4" s="147"/>
      <c r="B4" s="148" t="str">
        <f>IFERROR(VLOOKUP(D4,DB!A:K,11,0),"")</f>
        <v/>
      </c>
      <c r="C4" s="148"/>
      <c r="D4" s="148"/>
      <c r="E4" s="149"/>
      <c r="F4" s="150"/>
      <c r="G4" s="151">
        <f ca="1">IFERROR(NOW()-F4,"")</f>
        <v>45937.608860532404</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45937.608860532404</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45937.608860532404</v>
      </c>
      <c r="H6" s="150"/>
      <c r="I6" s="148" t="str">
        <f>IFERROR(VLOOKUP(D6,DB!A:F,6,0),"")</f>
        <v/>
      </c>
      <c r="J6" s="65" t="str">
        <f>IFERROR(VLOOKUP(D6,DB!A:G,7,0),"")</f>
        <v/>
      </c>
      <c r="K6" s="152"/>
      <c r="L6" s="153" t="str">
        <f>IFERROR(VLOOKUP(D6,DB!A:I,9,0),"")</f>
        <v/>
      </c>
    </row>
    <row r="7" spans="1:12" ht="15" customHeight="1">
      <c r="A7" s="147"/>
      <c r="B7" s="148" t="str">
        <f>IFERROR(VLOOKUP(D7,DB!A:K,11,0),"")</f>
        <v/>
      </c>
      <c r="C7" s="148"/>
      <c r="D7" s="152"/>
      <c r="E7" s="149"/>
      <c r="F7" s="150"/>
      <c r="G7" s="151">
        <f ca="1">IFERROR(NOW()-F7,"")</f>
        <v>45937.608860532404</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45937.608860532404</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45937.608860532404</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45937.608860532404</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45937.608860532404</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45937.608860532404</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45937.608860532404</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45937.608860532404</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45937.608860532404</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45937.608860532404</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45937.608860532404</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45937.608860532404</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45937.608860532404</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45937.608860532404</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45937.608860532404</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45937.608860532404</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45937.608860532404</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45937.608860532404</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45937.608860532404</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45937.608860532404</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45937.608860532404</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45937.608860532404</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45937.608860532404</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45937.608860532404</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45937.608860532404</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45937.608860532404</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45937.608860532404</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45937.608860532404</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45937.608860532404</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45937.608860532404</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45937.608860532404</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45937.608860532404</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45937.608860532404</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45937.608860532404</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45937.608860532404</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45937.608860532404</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45937.608860532404</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45937.608860532404</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45937.608860532404</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45937.608860532404</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45937.608860532404</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45937.608860532404</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45937.608860532404</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45937.608860532404</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45937.608860532404</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45937.608860532404</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45937.608860532404</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45937.608860532404</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45937.608860532404</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45937.608860532404</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45937.608860532404</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45937.608860532404</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45937.608860532404</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45937.608860532404</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45937.608860532404</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45937.608860532404</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45937.608860532404</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45937.608860532404</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45937.608860532404</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45937.608860532404</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45937.608860532404</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45937.608860532404</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45937.608860532404</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45937.608860532404</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45937.608860532404</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45937.608860532404</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45937.608860532404</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45937.608860532404</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45937.608860532404</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45937.608860532404</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45937.608860532404</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45937.608860532404</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45937.608860532404</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45937.608860532404</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45937.608860532404</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45937.608860532404</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45937.608860532404</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45937.608860532404</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45937.608860532404</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45937.608860532404</v>
      </c>
      <c r="H86" s="150"/>
      <c r="I86" s="148" t="str">
        <f>IFERROR(VLOOKUP(D86,DB!A:F,6,0),"")</f>
        <v/>
      </c>
      <c r="J86" s="65" t="str">
        <f>IFERROR(VLOOKUP(D86,DB!A:G,7,0),"")</f>
        <v/>
      </c>
      <c r="K86" s="152"/>
      <c r="L86" s="153" t="str">
        <f>IFERROR(VLOOKUP(D86,DB!A:I,9,0),"")</f>
        <v/>
      </c>
    </row>
  </sheetData>
  <customSheetViews>
    <customSheetView guid="{F6042A99-DD27-4453-835D-0834D95730CC}" filter="1" showAutoFilter="1">
      <pageMargins left="0" right="0" top="0" bottom="0" header="0" footer="0"/>
      <autoFilter ref="B1:M1" xr:uid="{C735E93A-EC85-4423-8E0C-6948A43805D4}"/>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8"/>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130.88177719907253</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112.60902256944246</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c r="B5" s="18" t="str">
        <f>IFERROR(VLOOKUP(D5,DB!A:K,11,0),"")</f>
        <v/>
      </c>
      <c r="C5" s="18"/>
      <c r="D5" s="18"/>
      <c r="E5" s="123"/>
      <c r="F5" s="124"/>
      <c r="G5" s="125">
        <f ca="1">IFERROR(NOW()-F5,"-")</f>
        <v>45937.608860532404</v>
      </c>
      <c r="H5" s="12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45937.608860532404</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45937.608860532404</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45937.608860532404</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45937.608860532404</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45937.608860532404</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45937.608860532404</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45937.608860532404</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45937.608860532404</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45937.608860532404</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45937.608860532404</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45937.608860532404</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45937.608860532404</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45937.608860532404</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45937.608860532404</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45937.608860532404</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45937.608860532404</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45937.608860532404</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45937.608860532404</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45937.608860532404</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45937.608860532404</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45937.608860532404</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45937.608860532404</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45937.608860532404</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45937.608860532404</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45937.608860532404</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45937.608860532404</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45937.608860532404</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45937.608860532404</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45937.608860532404</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45937.608860532404</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45937.608860532404</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45937.608860532404</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45937.608860532404</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45937.608860532404</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45937.608860532404</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45937.608860532404</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45937.608860532404</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45937.608860532404</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45937.608860532404</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45937.608860532404</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45937.608860532404</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45937.608860532404</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45937.608860532404</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45937.608860532404</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45937.608860532404</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45937.608860532404</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45937.608860532404</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45937.608860532404</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45937.608860532404</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45937.608860532404</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45937.608860532404</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45937.608860532404</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45937.608860532404</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45937.608860532404</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45937.608860532404</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45937.608860532404</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45937.608860532404</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45937.608860532404</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45937.608860532404</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45937.608860532404</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45937.608860532404</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45937.608860532404</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45937.608860532404</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45937.608860532404</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45937.608860532404</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45937.608860532404</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45937.608860532404</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45937.608860532404</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45937.608860532404</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45937.608860532404</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45937.608860532404</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45937.608860532404</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45937.608860532404</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45937.608860532404</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45937.608860532404</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45937.608860532404</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45937.608860532404</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45937.608860532404</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45937.608860532404</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45937.608860532404</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45937.608860532404</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45937.608860532404</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45937.608860532404</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45937.608860532404</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45937.608860532404</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45937.608860532404</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45937.608860532404</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45937.608860532404</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45937.608860532404</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45937.608860532404</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45937.608860532404</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45937.608860532404</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45937.608860532404</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45937.608860532404</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45937.608860532404</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45937.608860532404</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45937.608860532404</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45937.608860532404</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45937.608860532404</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45937.608860532404</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45937.608860532404</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45937.608860532404</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45937.608860532404</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45937.608860532404</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45937.608860532404</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45937.608860532404</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45937.608860532404</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45937.608860532404</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45937.608860532404</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45937.608860532404</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45937.608860532404</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45937.608860532404</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45937.608860532404</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45937.608860532404</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45937.608860532404</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45937.608860532404</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45937.608860532404</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45937.608860532404</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45937.608860532404</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45937.608860532404</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45937.608860532404</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45937.608860532404</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45937.608860532404</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45937.608860532404</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45937.608860532404</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45937.608860532404</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45937.608860532404</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45937.608860532404</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45937.608860532404</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45937.608860532404</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45937.608860532404</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45937.608860532404</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45937.608860532404</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45937.608860532404</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45937.608860532404</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45937.608860532404</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45937.608860532404</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45937.608860532404</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45937.608860532404</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45937.608860532404</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45937.608860532404</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45937.608860532404</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45937.608860532404</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45937.608860532404</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45937.608860532404</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45937.608860532404</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45937.608860532404</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45937.608860532404</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45937.608860532404</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45937.608860532404</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45937.608860532404</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45937.608860532404</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45937.608860532404</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45937.608860532404</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45937.608860532404</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45937.608860532404</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45937.608860532404</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45937.608860532404</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45937.608860532404</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45937.608860532404</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45937.608860532404</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45937.608860532404</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45937.608860532404</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45937.608860532404</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45937.608860532404</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45937.608860532404</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45937.608860532404</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45937.608860532404</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45937.608860532404</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45937.608860532404</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45937.608860532404</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45937.608860532404</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45937.608860532404</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45937.608860532404</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45937.608860532404</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45937.608860532404</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45937.608860532404</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45937.608860532404</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45937.608860532404</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45937.608860532404</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45937.608860532404</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45937.608860532404</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45937.608860532404</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45937.608860532404</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45937.608860532404</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45937.608860532404</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45937.608860532404</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45937.608860532404</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45937.608860532404</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45937.608860532404</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45937.608860532404</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45937.608860532404</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45937.608860532404</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45937.608860532404</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45937.608860532404</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45937.608860532404</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45937.608860532404</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45937.608860532404</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45937.608860532404</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45937.608860532404</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45937.608860532404</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45937.608860532404</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45937.608860532404</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45937.608860532404</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45937.608860532404</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45937.608860532404</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45937.608860532404</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45937.608860532404</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45937.608860532404</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45937.608860532404</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45937.608860532404</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45937.608860532404</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45937.608860532404</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45937.608860532404</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45937.608860532404</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45937.608860532404</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45937.608860532404</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45937.608860532404</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45937.608860532404</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45937.608860532404</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45937.608860532404</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45937.608860532404</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45937.608860532404</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45937.608860532404</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45937.608860532404</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45937.608860532404</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45937.608860532404</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45937.608860532404</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45937.608860532404</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45937.608860532404</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45937.608860532404</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row r="237" spans="1:88" ht="31.5" customHeight="1">
      <c r="A237" s="122"/>
      <c r="B237" s="18" t="str">
        <f>IFERROR(VLOOKUP(D237,DB!A:K,11,0),"")</f>
        <v/>
      </c>
      <c r="C237" s="18"/>
      <c r="D237" s="18"/>
      <c r="E237" s="123"/>
      <c r="F237" s="124"/>
      <c r="G237" s="125">
        <f ca="1">IFERROR(NOW()-F237,"-")</f>
        <v>45937.608860532404</v>
      </c>
      <c r="H237" s="124"/>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0"/>
    </row>
    <row r="238" spans="1:88" ht="31.5" customHeight="1">
      <c r="A238" s="122"/>
      <c r="B238" s="18" t="str">
        <f>IFERROR(VLOOKUP(D238,DB!A:K,11,0),"")</f>
        <v/>
      </c>
      <c r="C238" s="18"/>
      <c r="D238" s="18"/>
      <c r="E238" s="123"/>
      <c r="F238" s="124"/>
      <c r="G238" s="125">
        <f ca="1">IFERROR(NOW()-F238,"-")</f>
        <v>45937.608860532404</v>
      </c>
      <c r="H238" s="124"/>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0"/>
    </row>
  </sheetData>
  <dataValidations count="2">
    <dataValidation allowBlank="1" showInputMessage="1" showErrorMessage="1" sqref="E1" xr:uid="{4D935161-CDD3-4592-B877-3FB59C99E142}"/>
    <dataValidation type="list" allowBlank="1" showInputMessage="1" showErrorMessage="1" sqref="E3:E2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45937.608860532404</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45937.608860532404</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45937.608860532404</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45937.608860532404</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45937.608860532404</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45937.608860532404</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45937.608860532404</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45937.608860532404</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45937.608860532404</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45937.608860532404</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45937.608860532404</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45937.608860532404</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45937.608860532404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45937.608860532404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45937.608860532404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45937.608860532404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45937.608860532404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45937.608860532404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45937.608860532404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45937.608860532404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45937.608860532404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45937.608860532404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45937.608860532404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45937.608860532404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45937.608860532404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45937.608860532404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45937.608860532404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45937.608860532404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45937.608860532404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45937.608860532404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45937.608860532404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45937.608860532404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45937.608860532404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45937.608860532404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45937.608860532404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45937.608860532404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45937.608860532404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45937.608860532404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45937.608860532404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45937.608860532404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45937.608860532404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45937.608860532404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45937.608860532404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45937.608860532404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45937.608860532404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45937.608860532404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45937.608860532404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45937.608860532404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45937.608860532404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45937.608860532404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45937.608860532404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45937.608860532404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45937.608860532404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45937.608860532404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45937.608860532404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45937.608860532404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45937.608860532404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45937.608860532404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45937.608860532404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45937.608860532404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45937.608860532404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45937.608860532404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45937.608860532404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45937.608860532404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45937.608860532404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45937.608860532404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45937.608860532404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45937.608860532404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45937.608860532404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45937.608860532404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45937.608860532404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45937.608860532404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45937.608860532404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45937.608860532404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45937.608860532404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45937.608860532404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45937.608860532404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45937.608860532404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45937.608860532404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45937.608860532404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45937.608860532404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45937.608860532404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45937.608860532404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45937.608860532404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45937.608860532404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45937.608860532404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45937.608860532404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45937.608860532404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45937.608860532404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45937.608860532404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45937.608860532404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45937.608860532404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45937.608860532404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45937.608860532404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45937.608860532404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45937.608860532404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45937.608860532404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45937.608860532404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45937.608860532404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45937.608860532404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45937.608860532404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45937.608860532404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45937.608860532404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45937.608860532404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45937.608860532404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45937.608860532404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45937.608860532404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45937.608860532404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45937.608860532404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45937.608860532404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45937.608860532404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45937.608860532404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45937.608860532404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45937.608860532404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45937.608860532404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45937.608860532404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45937.608860532404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45937.608860532404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45937.608860532404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45937.608860532404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45937.608860532404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45937.608860532404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45937.608860532404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45937.608860532404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45937.608860532404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45937.608860532404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45937.608860532404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45937.608860532404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45937.608860532404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45937.608860532404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45937.608860532404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45937.608860532404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45937.608860532404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45937.608860532404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45937.608860532404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45937.608860532404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45937.608860532404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45937.608860532404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45937.608860532404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45937.608860532404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45937.608860532404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45937.608860532404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45937.608860532404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45937.608860532404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45937.608860532404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45937.608860532404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45937.608860532404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45937.608860532404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45937.608860532404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45937.608860532404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45937.608860532404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45937.608860532404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45937.608860532404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45937.608860532404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45937.608860532404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45937.608860532404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45937.608860532404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45937.608860532404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45937.608860532404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45937.608860532404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45937.608860532404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45937.608860532404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45937.608860532404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45937.608860532404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45937.608860532404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45937.608860532404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45937.608860532404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45937.608860532404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45937.608860532404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45937.608860532404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45937.608860532404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45937.608860532404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45937.608860532404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45937.608860532404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45937.608860532404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45937.608860532404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45937.608860532404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45937.608860532404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45937.608860532404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45937.608860532404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45937.608860532404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45937.608860532404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45937.608860532404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45937.608860532404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45937.608860532404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45937.608860532404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45937.608860532404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45937.608860532404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45937.608860532404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45937.608860532404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45937.608860532404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45937.608860532404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45937.608860532404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45937.608860532404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45937.608860532404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45937.608860532404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45937.608860532404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45937.608860532404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45937.608860532404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45937.608860532404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45937.608860532404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45937.608860532404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45937.608860532404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45937.608860532404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45937.608860532404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45937.608860532404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45937.608860532404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45937.608860532404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45937.608860532404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45937.608860532404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45937.608860532404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45937.608860532404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45937.608860532404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45937.608860532404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45937.608860532404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45937.608860532404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45937.608860532404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45937.608860532404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45937.608860532404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45937.608860532404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45937.608860532404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45937.608860532404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45937.608860532404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45937.608860532404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45937.608860532404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45937.608860532404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45937.608860532404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45937.608860532404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45937.608860532404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45937.608860532404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45937.608860532404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45937.608860532404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45937.608860532404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45937.608860532404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45937.608860532404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45937.608860532404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45937.608860532404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45937.608860532404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45937.608860532404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45937.608860532404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45937.608860532404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45937.608860532404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45937.608860532404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45937.608860532404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45937.608860532404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45937.608860532404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45937.608860532404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45937.608860532404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45937.608860532404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45937.608860532404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45937.608860532404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45937.608860532404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45937.608860532404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45937.608860532404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45937.608860532404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45937.608860532404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45937.608860532404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45937.608860532404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45937.608860532404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45937.608860532404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45937.608860532404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45937.608860532404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45937.608860532404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45937.608860532404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45937.608860532404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45937.608860532404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45937.608860532404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45937.608860532404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45937.608860532404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45937.608860532404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45937.608860532404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45937.608860532404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45937.608860532404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45937.608860532404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45937.608860532404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45937.608860532404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45937.608860532404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45937.608860532404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45937.608860532404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45937.608860532404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45937.608860532404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45937.608860532404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45937.608860532404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45937.608860532404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45937.608860532404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45937.608860532404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45937.608860532404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45937.608860532404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45937.608860532404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45937.608860532404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45937.608860532404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45937.608860532404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45937.608860532404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45937.608860532404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45937.608860532404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45937.608860532404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45937.608860532404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45937.608860532404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45937.608860532404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45937.608860532404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45937.608860532404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45937.608860532404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45937.608860532404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45937.608860532404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45937.608860532404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45937.608860532404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45937.608860532404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45937.608860532404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45937.608860532404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45937.608860532404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45937.608860532404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45937.608860532404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45937.608860532404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45937.608860532404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45937.608860532404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45937.608860532404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45937.608860532404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45937.608860532404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45937.608860532404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45937.608860532404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45937.608860532404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45937.608860532404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45937.608860532404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45937.608860532404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45937.608860532404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45937.608860532404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45937.608860532404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45937.608860532404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45937.608860532404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45937.608860532404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45937.608860532404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45937.608860532404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45937.608860532404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45937.608860532404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45937.608860532404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45937.608860532404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45937.608860532404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45937.608860532404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45937.608860532404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45937.608860532404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45937.608860532404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45937.608860532404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45937.608860532404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45937.608860532404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45937.608860532404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45937.608860532404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45937.608860532404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45937.608860532404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45937.608860532404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45937.608860532404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45937.608860532404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45937.608860532404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45937.608860532404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45937.608860532404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45937.608860532404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45937.608860532404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45937.608860532404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45937.608860532404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45937.608860532404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45937.608860532404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45937.608860532404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45937.608860532404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45937.608860532404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45937.608860532404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45937.608860532404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45937.608860532404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45937.608860532404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45937.608860532404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45937.608860532404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45937.608860532404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45937.608860532404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45937.608860532404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45937.608860532404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45937.608860532404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45937.608860532404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45937.608860532404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45937.608860532404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45937.608860532404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45937.608860532404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45937.608860532404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45937.608860532404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45937.608860532404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45937.608860532404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45937.608860532404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45937.608860532404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45937.608860532404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45937.608860532404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45937.608860532404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45937.608860532404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45937.608860532404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45937.608860532404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45937.608860532404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45937.608860532404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45937.608860532404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45937.608860532404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45937.608860532404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45937.608860532404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45937.608860532404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45937.608860532404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45937.608860532404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45937.608860532404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45937.608860532404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45937.608860532404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45937.608860532404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45937.608860532404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45937.608860532404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45937.608860532404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45937.608860532404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45937.608860532404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45937.608860532404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45937.608860532404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45937.608860532404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45937.608860532404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45937.608860532404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45937.608860532404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45937.608860532404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45937.608860532404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45937.608860532404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45937.608860532404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45937.608860532404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45937.608860532404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45937.608860532404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45937.608860532404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45937.608860532404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45937.608860532404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45937.608860532404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45937.608860532404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45937.608860532404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45937.608860532404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45937.608860532404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45937.608860532404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45937.608860532404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45937.608860532404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45937.608860532404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45937.608860532404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45937.608860532404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45937.608860532404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45937.608860532404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45937.608860532404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45937.608860532404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45937.608860532404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45937.608860532404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45937.608860532404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45937.608860532404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45937.608860532404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45937.608860532404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45937.608860532404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45937.608860532404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45937.608860532404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45937.608860532404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45937.608860532404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45937.608860532404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45937.608860532404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45937.608860532404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45937.608860532404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45937.608860532404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45937.608860532404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45937.608860532404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45937.608860532404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45937.608860532404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45937.608860532404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45937.608860532404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45937.608860532404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45937.608860532404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45937.608860532404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45937.608860532404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45937.608860532404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45937.608860532404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45937.608860532404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45937.608860532404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45937.608860532404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45937.608860532404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45937.608860532404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45937.608860532404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45937.608860532404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45937.608860532404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45937.608860532404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45937.608860532404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45937.608860532404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45937.608860532404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45937.608860532404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45937.608860532404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45937.608860532404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45937.608860532404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45937.608860532404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45937.608860532404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45937.608860532404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45937.608860532404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45937.608860532404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45937.608860532404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45937.608860532404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45937.608860532404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45937.608860532404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45937.608860532404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45937.608860532404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45937.608860532404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45937.608860532404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45937.608860532404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45937.608860532404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45937.608860532404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45937.608860532404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45937.608860532404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45937.608860532404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45937.608860532404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45937.608860532404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45937.608860532404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45937.608860532404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45937.608860532404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45937.608860532404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45937.608860532404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45937.608860532404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45937.608860532404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45937.608860532404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45937.608860532404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45937.608860532404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45937.608860532404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45937.608860532404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45937.608860532404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45937.608860532404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45937.608860532404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45937.608860532404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45937.608860532404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45937.608860532404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45937.608860532404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45937.608860532404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45937.608860532404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45937.608860532404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45937.608860532404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45937.608860532404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45937.608860532404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45937.608860532404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45937.608860532404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45937.608860532404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45937.608860532404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45937.608860532404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45937.608860532404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45937.608860532404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45937.608860532404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45937.608860532404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45937.608860532404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45937.608860532404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45937.608860532404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45937.608860532404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45937.608860532404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45937.608860532404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45937.608860532404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45937.608860532404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45937.608860532404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45937.608860532404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45937.608860532404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45937.608860532404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45937.608860532404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45937.608860532404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45937.608860532404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45937.608860532404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45937.608860532404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45937.608860532404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45937.608860532404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45937.608860532404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45937.608860532404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45937.608860532404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45937.608860532404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45937.608860532404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45937.608860532404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45937.608860532404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45937.608860532404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45937.608860532404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45937.608860532404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45937.608860532404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45937.608860532404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45937.608860532404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45937.608860532404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45937.608860532404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45937.608860532404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45937.608860532404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45937.608860532404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45937.608860532404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45937.608860532404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45937.608860532404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45937.608860532404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45937.608860532404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45937.608860532404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45937.608860532404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45937.608860532404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45937.608860532404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45937.608860532404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45937.608860532404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45937.608860532404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45937.608860532404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45937.608860532404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45937.608860532404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45937.608860532404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45937.608860532404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45937.608860532404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45937.608860532404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45937.608860532404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45937.608860532404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45937.608860532404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45937.608860532404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45937.608860532404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45937.608860532404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45937.608860532404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45937.608860532404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45937.608860532404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45937.608860532404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45937.608860532404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45937.608860532404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45937.608860532404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45937.608860532404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45937.608860532404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45937.608860532404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45937.608860532404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45937.608860532404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45937.608860532404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45937.608860532404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45937.608860532404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45937.608860532404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45937.608860532404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45937.608860532404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45937.608860532404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45937.608860532404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45937.608860532404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45937.608860532404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45937.608860532404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45937.608860532404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45937.608860532404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45937.608860532404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45937.608860532404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45937.608860532404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45937.608860532404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45937.608860532404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45937.608860532404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45937.608860532404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45937.608860532404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45937.608860532404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45937.608860532404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45937.608860532404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45937.608860532404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45937.608860532404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45937.608860532404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45937.608860532404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45937.608860532404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45937.608860532404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45937.608860532404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45937.608860532404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45937.608860532404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45937.608860532404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45937.608860532404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45937.608860532404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45937.608860532404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45937.608860532404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45937.608860532404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45937.608860532404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45937.608860532404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45937.608860532404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45937.608860532404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45937.608860532404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45937.608860532404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45937.608860532404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45937.608860532404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45937.608860532404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45937.608860532404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45937.608860532404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45937.608860532404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45937.608860532404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45937.608860532404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45937.608860532404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45937.608860532404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45937.608860532404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45937.608860532404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45937.608860532404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45937.608860532404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45937.608860532404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45937.608860532404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45937.608860532404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45937.608860532404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45937.608860532404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45937.608860532404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45937.608860532404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45937.608860532404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45937.608860532404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45937.608860532404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45937.608860532404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45937.608860532404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45937.608860532404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45937.608860532404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45937.608860532404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45937.608860532404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45937.608860532404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45937.608860532404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45937.608860532404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45937.608860532404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45937.608860532404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45937.608860532404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45937.608860532404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45937.608860532404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45937.608860532404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45937.608860532404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45937.608860532404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45937.608860532404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45937.608860532404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45937.608860532404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45937.608860532404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45937.608860532404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45937.608860532404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45937.608860532404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45937.608860532404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45937.608860532404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45937.608860532404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45937.608860532404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45937.608860532404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45937.608860532404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45937.608860532404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45937.608860532404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45937.608860532404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45937.608860532404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45937.608860532404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45937.608860532404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45937.608860532404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45937.608860532404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45937.608860532404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45937.608860532404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45937.608860532404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45937.608860532404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45937.608860532404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45937.608860532404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45937.608860532404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45937.608860532404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45937.608860532404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45937.608860532404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45937.608860532404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45937.608860532404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45937.608860532404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45937.608860532404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45937.608860532404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45937.608860532404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45937.608860532404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45937.608860532404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45937.608860532404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45937.608860532404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45937.608860532404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45937.608860532404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45937.608860532404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45937.608860532404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45937.608860532404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45937.608860532404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45937.608860532404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45937.608860532404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45937.608860532404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45937.608860532404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45937.608860532404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45937.608860532404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45937.608860532404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45937.608860532404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45937.608860532404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45937.608860532404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45937.608860532404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45937.608860532404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45937.608860532404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45937.608860532404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45937.608860532404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45937.608860532404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45937.608860532404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45937.608860532404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45937.608860532404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45937.608860532404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45937.608860532404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45937.608860532404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45937.608860532404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45937.608860532404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45937.608860532404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45937.608860532404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45937.608860532404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45937.608860532404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45937.608860532404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45937.608860532404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45937.608860532404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45937.608860532404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45937.608860532404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45937.608860532404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45937.608860532404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45937.608860532404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45937.608860532404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45937.608860532404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45937.608860532404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45937.608860532404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45937.608860532404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45937.608860532404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45937.608860532404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45937.608860532404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45937.608860532404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45937.608860532404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45937.608860532404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45937.608860532404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45937.608860532404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45937.608860532404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45937.608860532404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45937.608860532404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45937.608860532404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45937.608860532404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45937.608860532404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45937.608860532404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45937.608860532404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45937.608860532404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45937.608860532404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45937.608860532404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45937.608860532404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45937.608860532404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45937.608860532404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45937.608860532404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45937.608860532404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45937.608860532404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45937.608860532404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45937.608860532404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45937.608860532404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45937.608860532404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45937.608860532404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45937.608860532404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45937.608860532404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45937.608860532404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45937.608860532404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45937.608860532404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45937.608860532404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45937.608860532404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45937.608860532404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45937.608860532404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45937.608860532404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45937.608860532404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45937.608860532404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45937.608860532404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45937.608860532404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45937.608860532404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45937.608860532404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45937.608860532404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45937.608860532404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45937.608860532404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45937.608860532404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45937.608860532404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45937.608860532404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45937.608860532404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45937.608860532404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45937.608860532404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45937.608860532404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45937.608860532404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45937.608860532404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45937.608860532404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45937.608860532404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45937.608860532404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45937.608860532404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45937.608860532404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45937.608860532404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45937.608860532404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45937.608860532404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45937.608860532404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45937.608860532404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45937.608860532404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45937.608860532404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45937.608860532404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45937.608860532404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45937.608860532404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45937.608860532404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45937.608860532404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45937.608860532404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45937.608860532404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45937.608860532404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45937.608860532404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45937.608860532404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45937.608860532404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45937.608860532404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45937.608860532404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45937.608860532404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45937.608860532404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45937.608860532404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45937.608860532404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45937.608860532404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45937.608860532404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45937.608860532404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45937.608860532404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45937.608860532404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45937.608860532404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45937.608860532404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45937.608860532404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45937.608860532404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45937.608860532404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45937.608860532404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45937.608860532404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45937.608860532404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45937.608860532404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45937.608860532404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45937.608860532404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45937.608860532404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45937.608860532404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45937.608860532404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45937.608860532404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45937.608860532404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45937.608860532404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45937.608860532404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45937.608860532404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45937.608860532404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45937.608860532404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45937.608860532404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45937.608860532404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45937.608860532404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45937.608860532404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45937.608860532404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45937.608860532404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45937.608860532404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45937.608860532404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45937.608860532404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45937.608860532404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45937.608860532404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45937.608860532404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45937.608860532404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45937.608860532404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45937.608860532404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45937.608860532404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45937.608860532404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45937.608860532404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45937.608860532404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45937.608860532404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45937.608860532404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45937.608860532404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45937.608860532404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45937.608860532404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45937.608860532404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45937.608860532404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45937.608860532404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45937.608860532404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45937.608860532404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45937.608860532404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45937.608860532404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45937.608860532404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45937.608860532404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45937.608860532404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45937.608860532404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45937.608860532404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45937.608860532404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45937.608860532404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45937.608860532404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45937.608860532404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45937.608860532404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45937.608860532404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45937.608860532404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45937.608860532404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45937.608860532404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45937.608860532404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45937.608860532404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45937.608860532404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45937.608860532404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45937.608860532404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45937.608860532404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45937.608860532404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45937.608860532404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45937.608860532404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45937.608860532404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45937.608860532404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45937.608860532404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45937.608860532404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45937.608860532404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45937.608860532404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45937.608860532404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45937.608860532404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45937.608860532404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45937.608860532404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45937.608860532404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45937.608860532404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45937.608860532404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45937.608860532404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45937.608860532404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45937.608860532404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45937.608860532404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45937.608860532404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45937.608860532404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45937.608860532404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45937.608860532404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45937.608860532404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45937.608860532404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45937.608860532404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45937.608860532404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45937.608860532404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45937.608860532404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45937.608860532404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45937.608860532404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45937.608860532404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45937.608860532404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45937.608860532404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45937.608860532404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45937.608860532404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45937.608860532404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45937.608860532404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45937.608860532404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45937.608860532404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45937.608860532404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45937.608860532404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45937.608860532404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45937.608860532404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45937.608860532404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45937.608860532404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45937.608860532404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45937.608860532404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45937.608860532404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45937.608860532404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45937.608860532404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45937.608860532404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45937.608860532404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45937.608860532404</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45937.608860532404</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45937.608860532404</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45937.608860532404</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45937.608860532404</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45937.608860532404</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45937.608860532404</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45937.608860532404</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45937.608860532404</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45937.608860532404</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45937.608860532404</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45937.608860532404</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45937.608860532404</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45937.608860532404</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45937.608860532404</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45937.608860532404</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45937.608860532404</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45937.608860532404</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45937.608860532404</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45937.608860532404</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45937.608860532404</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45937.608860532404</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45937.608860532404</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45937.608860532404</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45937.608860532404</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45937.608860532404</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45937.608860532404</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45937.608860532404</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45937.608860532404</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45937.608860532404</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45937.608860532404</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45937.608860532404</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45937.608860532404</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45937.608860532404</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45937.608860532404</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45937.608860532404</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45937.608860532404</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45937.608860532404</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45937.608860532404</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45937.608860532404</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45937.608860532404</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45937.608860532404</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45937.608860532404</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45937.608860532404</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45937.608860532404</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45937.608860532404</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45937.608860532404</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45937.608860532404</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45937.608860532404</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45937.608860532404</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45937.608860532404</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45937.608860532404</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45937.608860532404</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45937.608860532404</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45937.608860532404</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45937.608860532404</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45937.608860532404</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45937.608860532404</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45937.608860532404</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45937.608860532404</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45937.608860532404</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45937.608860532404</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45937.608860532404</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45937.608860532404</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45937.608860532404</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45937.608860532404</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45937.608860532404</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45937.608860532404</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45937.608860532404</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45937.608860532404</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45937.608860532404</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45937.608860532404</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45937.608860532404</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45937.608860532404</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45937.608860532404</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45937.608860532404</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45937.608860532404</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45937.608860532404</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45937.608860532404</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45937.608860532404</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45937.608860532404</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45937.608860532404</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45937.608860532404</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45937.608860532404</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45937.608860532404</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45937.608860532404</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45937.608860532404</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45937.608860532404</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45937.608860532404</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45937.608860532404</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45937.608860532404</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45937.608860532404</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45937.608860532404</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45937.608860532404</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45937.608860532404</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45937.608860532404</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45937.608860532404</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45937.608860532404</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45937.608860532404</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45937.608860532404</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45937.608860532404</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45937.608860532404</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45937.608860532404</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45937.608860532404</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45937.608860532404</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45937.608860532404</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45937.608860532404</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45937.608860532404</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45937.608860532404</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45937.608860532404</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45937.608860532404</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45937.608860532404</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45937.608860532404</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45937.608860532404</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45937.608860532404</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45937.608860532404</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45937.608860532404</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45937.608860532404</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45937.608860532404</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45937.608860532404</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45937.608860532404</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45937.608860532404</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45937.608860532404</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45937.608860532404</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45937.608860532404</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45937.608860532404</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45937.608860532404</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45937.608860532404</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45937.608860532404</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45937.608860532404</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45937.608860532404</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45937.608860532404</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45937.608860532404</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45937.608860532404</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45937.608860532404</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45937.608860532404</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45937.608860532404</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45937.608860532404</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45937.608860532404</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45937.608860532404</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45937.608860532404</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45937.608860532404</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45937.608860532404</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45937.608860532404</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45937.608860532404</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45937.608860532404</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45937.608860532404</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45937.608860532404</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45937.608860532404</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45937.608860532404</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45937.608860532404</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45937.608860532404</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45937.608860532404</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45937.608860532404</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45937.608860532404</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45937.608860532404</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45937.608860532404</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45937.608860532404</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45937.608860532404</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45937.608860532404</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45937.608860532404</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45937.608860532404</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45937.608860532404</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45937.608860532404</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45937.608860532404</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45937.608860532404</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45937.608860532404</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45937.608860532404</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45937.608860532404</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45937.608860532404</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45937.608860532404</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45937.608860532404</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45937.608860532404</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45937.608860532404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45937.608860532404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45937.608860532404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45937.608860532404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45937.608860532404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45937.608860532404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45937.608860532404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45937.608860532404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45937.608860532404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45937.608860532404</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45937.608860532404</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45937.608860532404</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45937.608860532404</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45937.608860532404</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45937.608860532404</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45937.608860532404</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45937.608860532404</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45937.608860532404</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45937.608860532404</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45937.608860532404</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45937.608860532404</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45937.608860532404</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7"/>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39050</v>
      </c>
      <c r="B2" s="102" t="str">
        <f>IFERROR(VLOOKUP(D2,DB!A:K,11,0),"")</f>
        <v>R4</v>
      </c>
      <c r="C2" s="103">
        <v>1</v>
      </c>
      <c r="D2" s="99" t="s">
        <v>35082</v>
      </c>
      <c r="E2" s="104" t="s">
        <v>38964</v>
      </c>
      <c r="F2" s="105">
        <v>45703.480717592596</v>
      </c>
      <c r="G2" s="106">
        <f ca="1">IFERROR(NOW()-F2,"")</f>
        <v>234.12814293980773</v>
      </c>
      <c r="H2" s="105">
        <v>45703.474768518521</v>
      </c>
      <c r="I2" s="102" t="str">
        <f>IFERROR(VLOOKUP(D2,DB!A:F,6,0),"")</f>
        <v>SCECO</v>
      </c>
      <c r="J2" s="102" t="str">
        <f>IFERROR(VLOOKUP(D2,DB!A:G,7,0),"")</f>
        <v>Dead</v>
      </c>
      <c r="K2" s="107" t="s">
        <v>39051</v>
      </c>
      <c r="L2" s="99" t="str">
        <f>IFERROR(VLOOKUP(D2,DB!A:I,9,0),"")</f>
        <v>Latis</v>
      </c>
    </row>
    <row r="3" spans="1:16" ht="15" customHeight="1">
      <c r="A3" s="132" t="s">
        <v>39052</v>
      </c>
      <c r="B3" s="132" t="str">
        <f>IFERROR(VLOOKUP(D3,DB!A:K,11,0),"")</f>
        <v>R4</v>
      </c>
      <c r="C3" s="133">
        <v>1</v>
      </c>
      <c r="D3" s="134" t="s">
        <v>36054</v>
      </c>
      <c r="E3" s="135" t="s">
        <v>38964</v>
      </c>
      <c r="F3" s="136">
        <v>45936.764467592591</v>
      </c>
      <c r="G3" s="137">
        <f ca="1">IFERROR(NOW()-F3,"")</f>
        <v>0.84439293981267838</v>
      </c>
      <c r="H3" s="136">
        <v>45936.758773148147</v>
      </c>
      <c r="I3" s="132" t="str">
        <f>IFERROR(VLOOKUP(D3,DB!A:F,6,0),"")</f>
        <v>Generator-SG</v>
      </c>
      <c r="J3" s="132" t="str">
        <f>IFERROR(VLOOKUP(D3,DB!A:G,7,0),"")</f>
        <v>Weak</v>
      </c>
      <c r="K3" s="139" t="s">
        <v>39053</v>
      </c>
      <c r="L3" s="134" t="str">
        <f>IFERROR(VLOOKUP(D3,DB!A:I,9,0),"")</f>
        <v>Latis</v>
      </c>
    </row>
    <row r="4" spans="1:16" ht="15" customHeight="1">
      <c r="A4" s="132" t="s">
        <v>39054</v>
      </c>
      <c r="B4" s="132" t="str">
        <f>IFERROR(VLOOKUP(D4,DB!A:K,11,0),"")</f>
        <v>R4</v>
      </c>
      <c r="C4" s="133">
        <v>1</v>
      </c>
      <c r="D4" s="99" t="s">
        <v>38820</v>
      </c>
      <c r="E4" s="135" t="s">
        <v>38964</v>
      </c>
      <c r="F4" s="136">
        <v>45937.497106481482</v>
      </c>
      <c r="G4" s="137">
        <f ca="1">IFERROR(NOW()-F4,"")</f>
        <v>0.11175405092217261</v>
      </c>
      <c r="H4" s="136">
        <v>45937.456493055557</v>
      </c>
      <c r="I4" s="132" t="str">
        <f>IFERROR(VLOOKUP(D4,DB!A:F,6,0),"")</f>
        <v>SCECO</v>
      </c>
      <c r="J4" s="132" t="str">
        <f>IFERROR(VLOOKUP(D4,DB!A:G,7,0),"")</f>
        <v>No BB Shifted</v>
      </c>
      <c r="K4" s="139" t="s">
        <v>39055</v>
      </c>
      <c r="L4" s="134" t="str">
        <f>IFERROR(VLOOKUP(D4,DB!A:I,9,0),"")</f>
        <v>Latis</v>
      </c>
    </row>
    <row r="5" spans="1:16" ht="15" customHeight="1">
      <c r="A5" s="132"/>
      <c r="B5" s="132" t="str">
        <f>IFERROR(VLOOKUP(D5,DB!A:K,11,0),"")</f>
        <v/>
      </c>
      <c r="C5" s="133"/>
      <c r="D5" s="134"/>
      <c r="E5" s="135"/>
      <c r="F5" s="136"/>
      <c r="G5" s="137">
        <f ca="1">IFERROR(NOW()-F5,"")</f>
        <v>45937.608860532404</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45937.608860532404</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45937.608860532404</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45937.608860532404</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45937.608860532404</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45937.608860532404</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45937.608860532404</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45937.608860532404</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45937.608860532404</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45937.608860532404</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45937.608860532404</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45937.608860532404</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45937.608860532404</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45937.608860532404</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45937.608860532404</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45937.608860532404</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45937.608860532404</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45937.608860532404</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7">
        <f ca="1">IFERROR(NOW()-F23,"")</f>
        <v>45937.608860532404</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7">
        <f ca="1">IFERROR(NOW()-F24,"")</f>
        <v>45937.608860532404</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45937.608860532404</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45937.608860532404</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45937.608860532404</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45937.608860532404</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45937.608860532404</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45937.608860532404</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45937.608860532404</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45937.608860532404</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45937.608860532404</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45937.608860532404</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45937.608860532404</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45937.608860532404</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45937.608860532404</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45937.608860532404</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45937.608860532404</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45937.608860532404</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45937.608860532404</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45937.608860532404</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45937.608860532404</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45937.608860532404</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45937.608860532404</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45937.608860532404</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45937.608860532404</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45937.608860532404</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45937.608860532404</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45937.608860532404</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45937.608860532404</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45937.608860532404</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45937.608860532404</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45937.608860532404</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45937.608860532404</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45937.608860532404</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45937.608860532404</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45937.608860532404</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45937.608860532404</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45937.608860532404</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45937.608860532404</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45937.608860532404</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45937.608860532404</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45937.608860532404</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45937.608860532404</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45937.608860532404</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45937.608860532404</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45937.608860532404</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45937.608860532404</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45937.608860532404</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45937.608860532404</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45937.608860532404</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45937.608860532404</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45937.608860532404</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45937.608860532404</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45937.608860532404</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45937.608860532404</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45937.608860532404</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45937.608860532404</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45937.608860532404</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45937.608860532404</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45937.608860532404</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45937.608860532404</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45937.608860532404</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45937.608860532404</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45937.608860532404</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45937.608860532404</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45937.608860532404</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45937.608860532404</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45937.608860532404</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45937.608860532404</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45937.608860532404</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45937.608860532404</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45937.608860532404</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45937.608860532404</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45937.608860532404</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45937.608860532404</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45937.608860532404</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45937.608860532404</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45937.608860532404</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45937.608860532404</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45937.608860532404</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45937.608860532404</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45937.608860532404</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45937.608860532404</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45937.608860532404</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45937.608860532404</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45937.608860532404</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45937.608860532404</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45937.608860532404</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45937.608860532404</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45937.608860532404</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45937.608860532404</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45937.608860532404</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45937.608860532404</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45937.608860532404</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45937.608860532404</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45937.608860532404</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45937.608860532404</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45937.608860532404</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45937.608860532404</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45937.608860532404</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45937.608860532404</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45937.608860532404</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45937.608860532404</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45937.608860532404</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45937.608860532404</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45937.608860532404</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45937.608860532404</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45937.608860532404</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45937.608860532404</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45937.608860532404</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45937.608860532404</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45937.608860532404</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45937.608860532404</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45937.608860532404</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45937.608860532404</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45937.608860532404</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45937.608860532404</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45937.608860532404</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45937.608860532404</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45937.608860532404</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45937.608860532404</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45937.608860532404</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45937.608860532404</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45937.608860532404</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45937.608860532404</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45937.608860532404</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45937.608860532404</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45937.608860532404</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45937.608860532404</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45937.608860532404</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45937.608860532404</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45937.608860532404</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45937.608860532404</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45937.608860532404</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45937.608860532404</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45937.608860532404</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45937.608860532404</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45937.608860532404</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45937.608860532404</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45937.608860532404</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45937.608860532404</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45937.608860532404</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45937.608860532404</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45937.608860532404</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45937.608860532404</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45937.608860532404</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45937.608860532404</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45937.608860532404</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45937.608860532404</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45937.608860532404</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45937.608860532404</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45937.608860532404</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45937.608860532404</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45937.608860532404</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45937.608860532404</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45937.608860532404</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45937.608860532404</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45937.608860532404</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45937.608860532404</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45937.608860532404</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45937.608860532404</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45937.608860532404</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45937.608860532404</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45937.608860532404</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45937.608860532404</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45937.608860532404</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45937.608860532404</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45937.608860532404</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45937.608860532404</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45937.608860532404</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45937.608860532404</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45937.608860532404</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45937.608860532404</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45937.608860532404</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45937.608860532404</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45937.608860532404</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45937.608860532404</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45937.608860532404</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45937.608860532404</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45937.608860532404</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45937.608860532404</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45937.608860532404</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45937.608860532404</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45937.608860532404</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45937.608860532404</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45937.608860532404</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45937.608860532404</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45937.608860532404</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45937.608860532404</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45937.608860532404</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45937.608860532404</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45937.608860532404</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45937.608860532404</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45937.608860532404</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45937.608860532404</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45937.608860532404</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45937.608860532404</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45937.608860532404</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45937.608860532404</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45937.608860532404</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45937.608860532404</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45937.608860532404</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45937.608860532404</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45937.608860532404</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45937.608860532404</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45937.608860532404</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45937.608860532404</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45937.608860532404</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45937.608860532404</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45937.608860532404</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45937.608860532404</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45937.608860532404</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45937.608860532404</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45937.608860532404</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45937.608860532404</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45937.608860532404</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45937.608860532404</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45937.608860532404</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45937.608860532404</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45937.608860532404</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45937.608860532404</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45937.608860532404</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45937.608860532404</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45937.608860532404</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45937.608860532404</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45937.608860532404</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45937.608860532404</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45937.608860532404</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45937.608860532404</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45937.608860532404</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45937.608860532404</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45937.608860532404</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45937.608860532404</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45937.608860532404</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45937.608860532404</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45937.608860532404</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45937.608860532404</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45937.608860532404</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45937.608860532404</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45937.608860532404</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45937.608860532404</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45937.608860532404</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45937.608860532404</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45937.608860532404</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45937.608860532404</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45937.608860532404</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45937.608860532404</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45937.608860532404</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45937.608860532404</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45937.608860532404</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45937.608860532404</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45937.608860532404</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45937.608860532404</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45937.608860532404</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45937.608860532404</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45937.608860532404</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45937.608860532404</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45937.608860532404</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45937.608860532404</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45937.608860532404</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45937.608860532404</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45937.608860532404</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45937.608860532404</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45937.608860532404</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45937.608860532404</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45937.608860532404</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45937.608860532404</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45937.608860532404</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45937.608860532404</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45937.608860532404</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45937.608860532404</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45937.608860532404</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45937.608860532404</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45937.608860532404</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45937.608860532404</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45937.608860532404</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45937.608860532404</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45937.608860532404</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45937.608860532404</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45937.608860532404</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45937.608860532404</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45937.608860532404</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45937.608860532404</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45937.608860532404</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45937.608860532404</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45937.608860532404</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45937.608860532404</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45937.608860532404</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45937.608860532404</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45937.608860532404</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45937.608860532404</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45937.608860532404</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45937.608860532404</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45937.608860532404</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45937.608860532404</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45937.608860532404</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45937.608860532404</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45937.608860532404</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45937.608860532404</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45937.608860532404</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45937.608860532404</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45937.608860532404</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45937.608860532404</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45937.608860532404</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45937.608860532404</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45937.608860532404</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45937.608860532404</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45937.608860532404</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45937.608860532404</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45937.608860532404</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45937.608860532404</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45937.608860532404</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45937.608860532404</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45937.608860532404</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45937.608860532404</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45937.608860532404</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45937.608860532404</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45937.608860532404</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45937.608860532404</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45937.608860532404</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45937.608860532404</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45937.608860532404</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45937.608860532404</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45937.608860532404</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45937.608860532404</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45937.608860532404</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45937.608860532404</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45937.608860532404</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45937.608860532404</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45937.608860532404</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45937.608860532404</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45937.608860532404</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45937.608860532404</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45937.608860532404</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45937.608860532404</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45937.608860532404</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45937.608860532404</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45937.608860532404</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45937.608860532404</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45937.608860532404</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45937.608860532404</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45937.608860532404</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45937.608860532404</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45937.608860532404</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45937.608860532404</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45937.608860532404</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45937.608860532404</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45937.608860532404</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45937.608860532404</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45937.608860532404</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45937.608860532404</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45937.608860532404</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45937.608860532404</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45937.608860532404</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45937.608860532404</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45937.608860532404</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45937.608860532404</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45937.608860532404</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45937.608860532404</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45937.608860532404</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45937.608860532404</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45937.608860532404</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45937.608860532404</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45937.608860532404</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45937.608860532404</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45937.608860532404</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45937.608860532404</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45937.608860532404</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45937.608860532404</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45937.608860532404</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45937.608860532404</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45937.608860532404</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45937.608860532404</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45937.608860532404</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45937.608860532404</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45937.608860532404</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45937.608860532404</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45937.608860532404</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45937.608860532404</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45937.608860532404</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45937.608860532404</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45937.608860532404</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45937.608860532404</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45937.608860532404</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45937.608860532404</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45937.608860532404</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45937.608860532404</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45937.608860532404</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45937.608860532404</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45937.608860532404</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45937.608860532404</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45937.608860532404</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45937.608860532404</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45937.608860532404</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45937.608860532404</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45937.608860532404</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45937.608860532404</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45937.608860532404</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45937.608860532404</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45937.608860532404</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45937.608860532404</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45937.608860532404</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45937.608860532404</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45937.608860532404</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45937.608860532404</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45937.608860532404</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45937.608860532404</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45937.608860532404</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45937.608860532404</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45937.608860532404</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45937.608860532404</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45937.608860532404</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45937.608860532404</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45937.608860532404</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45937.608860532404</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45937.608860532404</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45937.608860532404</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45937.608860532404</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45937.608860532404</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45937.608860532404</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45937.608860532404</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45937.608860532404</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45937.608860532404</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45937.608860532404</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45937.608860532404</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45937.608860532404</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45937.608860532404</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45937.608860532404</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45937.608860532404</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45937.608860532404</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45937.608860532404</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45937.608860532404</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45937.608860532404</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45937.608860532404</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45937.608860532404</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45937.608860532404</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45937.608860532404</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45937.608860532404</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45937.608860532404</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45937.608860532404</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45937.608860532404</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45937.608860532404</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45937.608860532404</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45937.608860532404</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45937.608860532404</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45937.608860532404</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45937.608860532404</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45937.608860532404</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45937.608860532404</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45937.608860532404</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45937.608860532404</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45937.608860532404</v>
      </c>
      <c r="H474" s="136"/>
      <c r="I474" s="132" t="str">
        <f>IFERROR(VLOOKUP(D474,DB!A:F,6,0),"")</f>
        <v/>
      </c>
      <c r="J474" s="132" t="str">
        <f>IFERROR(VLOOKUP(D474,DB!A:G,7,0),"")</f>
        <v/>
      </c>
      <c r="K474" s="139"/>
      <c r="L474" s="134" t="str">
        <f>IFERROR(VLOOKUP(D474,DB!A:I,9,0),"")</f>
        <v/>
      </c>
    </row>
    <row r="475" spans="1:12" ht="15" customHeight="1">
      <c r="A475" s="132"/>
      <c r="B475" s="132" t="str">
        <f>IFERROR(VLOOKUP(D475,DB!A:K,11,0),"")</f>
        <v/>
      </c>
      <c r="C475" s="133"/>
      <c r="D475" s="134"/>
      <c r="E475" s="135"/>
      <c r="F475" s="136"/>
      <c r="G475" s="138">
        <f ca="1">IFERROR(NOW()-F475,"")</f>
        <v>45937.608860532404</v>
      </c>
      <c r="H475" s="136"/>
      <c r="I475" s="132" t="str">
        <f>IFERROR(VLOOKUP(D475,DB!A:F,6,0),"")</f>
        <v/>
      </c>
      <c r="J475" s="132" t="str">
        <f>IFERROR(VLOOKUP(D475,DB!A:G,7,0),"")</f>
        <v/>
      </c>
      <c r="K475" s="139"/>
      <c r="L475" s="134" t="str">
        <f>IFERROR(VLOOKUP(D475,DB!A:I,9,0),"")</f>
        <v/>
      </c>
    </row>
    <row r="476" spans="1:12" ht="15" customHeight="1">
      <c r="A476" s="132"/>
      <c r="B476" s="132" t="str">
        <f>IFERROR(VLOOKUP(D476,DB!A:K,11,0),"")</f>
        <v/>
      </c>
      <c r="C476" s="133"/>
      <c r="D476" s="134"/>
      <c r="E476" s="135"/>
      <c r="F476" s="136"/>
      <c r="G476" s="138">
        <f ca="1">IFERROR(NOW()-F476,"")</f>
        <v>45937.608860532404</v>
      </c>
      <c r="H476" s="136"/>
      <c r="I476" s="132" t="str">
        <f>IFERROR(VLOOKUP(D476,DB!A:F,6,0),"")</f>
        <v/>
      </c>
      <c r="J476" s="132" t="str">
        <f>IFERROR(VLOOKUP(D476,DB!A:G,7,0),"")</f>
        <v/>
      </c>
      <c r="K476" s="139"/>
      <c r="L476" s="134" t="str">
        <f>IFERROR(VLOOKUP(D476,DB!A:I,9,0),"")</f>
        <v/>
      </c>
    </row>
    <row r="477" spans="1:12" ht="15" customHeight="1">
      <c r="A477" s="140"/>
      <c r="B477" s="140" t="str">
        <f>IFERROR(VLOOKUP(D477,DB!A:K,11,0),"")</f>
        <v/>
      </c>
      <c r="C477" s="141"/>
      <c r="D477" s="142"/>
      <c r="E477" s="143"/>
      <c r="F477" s="144"/>
      <c r="G477" s="145">
        <f ca="1">IFERROR(NOW()-F477,"")</f>
        <v>45937.608860532404</v>
      </c>
      <c r="H477" s="144"/>
      <c r="I477" s="140" t="str">
        <f>IFERROR(VLOOKUP(D477,DB!A:F,6,0),"")</f>
        <v/>
      </c>
      <c r="J477" s="140" t="str">
        <f>IFERROR(VLOOKUP(D477,DB!A:G,7,0),"")</f>
        <v/>
      </c>
      <c r="K477" s="146"/>
      <c r="L477" s="142" t="str">
        <f>IFERROR(VLOOKUP(D477,DB!A:I,9,0),"")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K11" sqref="K11"/>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39056</v>
      </c>
      <c r="B2" s="37" t="str">
        <f>IFERROR(VLOOKUP(D2,DB!A:K,11,0),"")</f>
        <v>R5</v>
      </c>
      <c r="C2" s="37">
        <v>3</v>
      </c>
      <c r="D2" s="37" t="s">
        <v>36000</v>
      </c>
      <c r="E2" s="37" t="s">
        <v>38964</v>
      </c>
      <c r="F2" s="38">
        <v>45891.832060185188</v>
      </c>
      <c r="G2" s="39">
        <f t="shared" ref="G2" ca="1" si="0">IFERROR(NOW()-F2,"-")</f>
        <v>45.776800347215612</v>
      </c>
      <c r="H2" s="38">
        <v>45891.790393518517</v>
      </c>
      <c r="I2" s="37" t="str">
        <f>IFERROR(VLOOKUP(D2,DB!A:F,6,0),"")</f>
        <v>Generator-SG</v>
      </c>
      <c r="J2" s="37" t="str">
        <f>IFERROR(VLOOKUP(D2,DB!A:G,7,0),"")</f>
        <v>Vandalized</v>
      </c>
      <c r="K2" s="37" t="s">
        <v>39057</v>
      </c>
      <c r="L2" s="37" t="str">
        <f>IFERROR(VLOOKUP(D2,DB!A:I,9,0),"")</f>
        <v>Latis</v>
      </c>
      <c r="M2" s="128"/>
    </row>
    <row r="3" spans="1:13" ht="30.75">
      <c r="A3" s="37" t="s">
        <v>39058</v>
      </c>
      <c r="B3" s="37" t="str">
        <f>IFERROR(VLOOKUP(D3,DB!A:K,11,0),"")</f>
        <v>R5</v>
      </c>
      <c r="C3" s="37">
        <v>1</v>
      </c>
      <c r="D3" s="37" t="s">
        <v>31295</v>
      </c>
      <c r="E3" s="37" t="s">
        <v>39043</v>
      </c>
      <c r="F3" s="38">
        <v>45926.188877314817</v>
      </c>
      <c r="G3" s="39">
        <f ca="1">IFERROR(NOW()-F3,"-")</f>
        <v>11.419983217587287</v>
      </c>
      <c r="H3" s="38">
        <v>45926.158159722225</v>
      </c>
      <c r="I3" s="37" t="str">
        <f>IFERROR(VLOOKUP(D3,DB!A:F,6,0),"")</f>
        <v>SCECO</v>
      </c>
      <c r="J3" s="37" t="str">
        <f>IFERROR(VLOOKUP(D3,DB!A:G,7,0),"")</f>
        <v>Good</v>
      </c>
      <c r="K3" s="37" t="s">
        <v>39059</v>
      </c>
      <c r="L3" s="37" t="str">
        <f>IFERROR(VLOOKUP(D3,DB!A:I,9,0),"")</f>
        <v>Latis</v>
      </c>
      <c r="M3" s="128"/>
    </row>
    <row r="4" spans="1:13" ht="15">
      <c r="A4" s="37" t="s">
        <v>39060</v>
      </c>
      <c r="B4" s="154" t="str">
        <f>IFERROR(VLOOKUP(D4,DB!A:K,11,0),"")</f>
        <v>R5</v>
      </c>
      <c r="C4" s="37">
        <v>1</v>
      </c>
      <c r="D4" s="37" t="s">
        <v>38498</v>
      </c>
      <c r="E4" s="37" t="s">
        <v>39043</v>
      </c>
      <c r="F4" s="38" t="s">
        <v>24</v>
      </c>
      <c r="G4" s="39" t="str">
        <f ca="1">IFERROR(NOW()-F4,"-")</f>
        <v>-</v>
      </c>
      <c r="H4" s="38">
        <v>45937.518321759257</v>
      </c>
      <c r="I4" s="154" t="str">
        <f>IFERROR(VLOOKUP(D4,DB!A:F,6,0),"")</f>
        <v>SCECO</v>
      </c>
      <c r="J4" s="154" t="str">
        <f>IFERROR(VLOOKUP(D4,DB!A:G,7,0),"")</f>
        <v>Haj Removal</v>
      </c>
      <c r="K4" s="37" t="s">
        <v>39061</v>
      </c>
      <c r="L4" s="154" t="str">
        <f>IFERROR(VLOOKUP(D4,DB!A:I,9,0),"")</f>
        <v>Latis</v>
      </c>
      <c r="M4" s="128"/>
    </row>
    <row r="5" spans="1:13" ht="30.75">
      <c r="A5" s="37" t="s">
        <v>39062</v>
      </c>
      <c r="B5" s="37" t="str">
        <f>IFERROR(VLOOKUP(D5,DB!A:K,11,0),"")</f>
        <v>R5</v>
      </c>
      <c r="C5" s="37">
        <v>1</v>
      </c>
      <c r="D5" s="37" t="s">
        <v>38396</v>
      </c>
      <c r="E5" s="37" t="s">
        <v>38964</v>
      </c>
      <c r="F5" s="38">
        <v>45937.55369212963</v>
      </c>
      <c r="G5" s="39">
        <f ca="1">IFERROR(NOW()-F5,"-")</f>
        <v>5.5168402774143033E-2</v>
      </c>
      <c r="H5" s="38">
        <v>45937.54760416667</v>
      </c>
      <c r="I5" s="37" t="str">
        <f>IFERROR(VLOOKUP(D5,DB!A:F,6,0),"")</f>
        <v>SCECO</v>
      </c>
      <c r="J5" s="37" t="str">
        <f>IFERROR(VLOOKUP(D5,DB!A:G,7,0),"")</f>
        <v>Good</v>
      </c>
      <c r="K5" s="37" t="s">
        <v>39063</v>
      </c>
      <c r="L5" s="37" t="str">
        <f>IFERROR(VLOOKUP(D5,DB!A:I,9,0),"")</f>
        <v>Latis</v>
      </c>
      <c r="M5" s="128"/>
    </row>
    <row r="6" spans="1:13" ht="15">
      <c r="A6" s="37"/>
      <c r="B6" s="37" t="str">
        <f>IFERROR(VLOOKUP(D6,DB!A:K,11,0),"")</f>
        <v/>
      </c>
      <c r="C6" s="37"/>
      <c r="D6" s="37"/>
      <c r="E6" s="37"/>
      <c r="F6" s="38"/>
      <c r="G6" s="39">
        <f ca="1">IFERROR(NOW()-F6,"-")</f>
        <v>45937.608860532404</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45937.608860532404</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45937.608860532404</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45937.608860532404</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45937.608860532404</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45937.608860532404</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45937.608860532404</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45937.608860532404</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45937.608860532404</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45937.608860532404</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45937.608860532404</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45937.608860532404</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45937.608860532404</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45937.608860532404</v>
      </c>
      <c r="H19" s="38"/>
      <c r="I19" s="37" t="str">
        <f>IFERROR(VLOOKUP(D19,DB!A:F,6,0),"")</f>
        <v/>
      </c>
      <c r="J19" s="37" t="str">
        <f>IFERROR(VLOOKUP(D19,DB!A:G,7,0),"")</f>
        <v/>
      </c>
      <c r="K19" s="37"/>
      <c r="L19" s="37" t="str">
        <f>IFERROR(VLOOKUP(D19,DB!A:I,9,0),"")</f>
        <v/>
      </c>
      <c r="M19" s="128"/>
    </row>
    <row r="20" spans="1:13" ht="15">
      <c r="A20" s="37"/>
      <c r="B20" s="37" t="str">
        <f>IFERROR(VLOOKUP(D20,DB!A:K,11,0),"")</f>
        <v/>
      </c>
      <c r="C20" s="37"/>
      <c r="D20" s="37"/>
      <c r="E20" s="37"/>
      <c r="F20" s="38"/>
      <c r="G20" s="39">
        <f ca="1">IFERROR(NOW()-F20,"-")</f>
        <v>45937.608860532404</v>
      </c>
      <c r="H20" s="38"/>
      <c r="I20" s="37" t="str">
        <f>IFERROR(VLOOKUP(D20,DB!A:F,6,0),"")</f>
        <v/>
      </c>
      <c r="J20" s="37" t="str">
        <f>IFERROR(VLOOKUP(D20,DB!A:G,7,0),"")</f>
        <v/>
      </c>
      <c r="K20" s="37"/>
      <c r="L20" s="37" t="str">
        <f>IFERROR(VLOOKUP(D20,DB!A:I,9,0),"")</f>
        <v/>
      </c>
      <c r="M20" s="128"/>
    </row>
    <row r="21" spans="1:13" ht="15">
      <c r="A21" s="37"/>
      <c r="B21" s="37" t="str">
        <f>IFERROR(VLOOKUP(D21,DB!A:K,11,0),"")</f>
        <v/>
      </c>
      <c r="C21" s="37"/>
      <c r="D21" s="37"/>
      <c r="E21" s="37"/>
      <c r="F21" s="38"/>
      <c r="G21" s="39">
        <f ca="1">IFERROR(NOW()-F21,"-")</f>
        <v>45937.608860532404</v>
      </c>
      <c r="H21" s="38"/>
      <c r="I21" s="37" t="str">
        <f>IFERROR(VLOOKUP(D21,DB!A:F,6,0),"")</f>
        <v/>
      </c>
      <c r="J21" s="37" t="str">
        <f>IFERROR(VLOOKUP(D21,DB!A:G,7,0),"")</f>
        <v/>
      </c>
      <c r="K21" s="37"/>
      <c r="L21" s="37" t="str">
        <f>IFERROR(VLOOKUP(D21,DB!A:I,9,0),"")</f>
        <v/>
      </c>
      <c r="M21" s="128"/>
    </row>
    <row r="22" spans="1:13" ht="15">
      <c r="A22" s="37"/>
      <c r="B22" s="37" t="str">
        <f>IFERROR(VLOOKUP(D22,DB!A:K,11,0),"")</f>
        <v/>
      </c>
      <c r="C22" s="37"/>
      <c r="D22" s="37"/>
      <c r="E22" s="37"/>
      <c r="F22" s="38"/>
      <c r="G22" s="39">
        <f ca="1">IFERROR(NOW()-F22,"-")</f>
        <v>45937.608860532404</v>
      </c>
      <c r="H22" s="38"/>
      <c r="I22" s="37" t="str">
        <f>IFERROR(VLOOKUP(D22,DB!A:F,6,0),"")</f>
        <v/>
      </c>
      <c r="J22" s="37" t="str">
        <f>IFERROR(VLOOKUP(D22,DB!A:G,7,0),"")</f>
        <v/>
      </c>
      <c r="K22" s="37"/>
      <c r="L22" s="37" t="str">
        <f>IFERROR(VLOOKUP(D22,DB!A:I,9,0),"")</f>
        <v/>
      </c>
      <c r="M22" s="128"/>
    </row>
    <row r="23" spans="1:13" ht="15">
      <c r="A23" s="84"/>
      <c r="B23" s="84" t="str">
        <f>IFERROR(VLOOKUP(D23,DB!A:K,11,0),"")</f>
        <v/>
      </c>
      <c r="C23" s="84"/>
      <c r="D23" s="84"/>
      <c r="E23" s="84"/>
      <c r="F23" s="126"/>
      <c r="G23" s="127">
        <f ca="1">IFERROR(NOW()-F23,"-")</f>
        <v>45937.608860532404</v>
      </c>
      <c r="H23" s="126"/>
      <c r="I23" s="84" t="str">
        <f>IFERROR(VLOOKUP(D23,DB!A:F,6,0),"")</f>
        <v/>
      </c>
      <c r="J23" s="84" t="str">
        <f>IFERROR(VLOOKUP(D23,DB!A:G,7,0),"")</f>
        <v/>
      </c>
      <c r="K23" s="84"/>
      <c r="L23" s="84" t="str">
        <f>IFERROR(VLOOKUP(D23,DB!A:I,9,0),"")</f>
        <v/>
      </c>
      <c r="M23" s="128"/>
    </row>
    <row r="24" spans="1:13" ht="15">
      <c r="A24" s="84"/>
      <c r="B24" s="84" t="str">
        <f>IFERROR(VLOOKUP(D24,DB!A:K,11,0),"")</f>
        <v/>
      </c>
      <c r="C24" s="84"/>
      <c r="D24" s="84"/>
      <c r="E24" s="84"/>
      <c r="F24" s="126"/>
      <c r="G24" s="127">
        <f ca="1">IFERROR(NOW()-F24,"-")</f>
        <v>45937.608860532404</v>
      </c>
      <c r="H24" s="126"/>
      <c r="I24" s="84" t="str">
        <f>IFERROR(VLOOKUP(D24,DB!A:F,6,0),"")</f>
        <v/>
      </c>
      <c r="J24" s="84" t="str">
        <f>IFERROR(VLOOKUP(D24,DB!A:G,7,0),"")</f>
        <v/>
      </c>
      <c r="K24" s="84"/>
      <c r="L24" s="84" t="str">
        <f>IFERROR(VLOOKUP(D24,DB!A:I,9,0),"")</f>
        <v/>
      </c>
    </row>
    <row r="25" spans="1:13" ht="15">
      <c r="A25" s="37"/>
      <c r="B25" s="37" t="str">
        <f>IFERROR(VLOOKUP(D25,DB!A:K,11,0),"")</f>
        <v/>
      </c>
      <c r="C25" s="37"/>
      <c r="D25" s="37"/>
      <c r="E25" s="37"/>
      <c r="F25" s="38"/>
      <c r="G25" s="39">
        <f ca="1">IFERROR(NOW()-F25,"-")</f>
        <v>45937.608860532404</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45937.608860532404</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45937.608860532404</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45937.608860532404</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45937.608860532404</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45937.608860532404</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45937.608860532404</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45937.608860532404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45937.608860532404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45937.608860532404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45937.608860532404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45937.608860532404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45937.608860532404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45937.608860532404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45937.608860532404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45937.608860532404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45937.608860532404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45937.608860532404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45937.608860532404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45937.608860532404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45937.608860532404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45937.608860532404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45937.608860532404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45937.608860532404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45937.608860532404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45937.608860532404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45937.608860532404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45937.608860532404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45937.608860532404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45937.608860532404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45937.608860532404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45937.608860532404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45937.608860532404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45937.608860532404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45937.608860532404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45937.608860532404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45937.608860532404</v>
      </c>
      <c r="H61" s="38"/>
      <c r="I61" s="37" t="str">
        <f>IFERROR(VLOOKUP(D61,DB!A:F,6,0),"")</f>
        <v/>
      </c>
      <c r="J61" s="37" t="str">
        <f>IFERROR(VLOOKUP(D61,DB!A:G,7,0),"")</f>
        <v/>
      </c>
      <c r="K61" s="37"/>
      <c r="L61" s="37" t="str">
        <f>IFERROR(VLOOKUP(D61,DB!A:I,9,0),"")</f>
        <v/>
      </c>
    </row>
    <row r="62" spans="1:12" ht="15">
      <c r="A62" s="84"/>
      <c r="B62" s="84" t="str">
        <f>IFERROR(VLOOKUP(D62,DB!A:K,11,0),"")</f>
        <v/>
      </c>
      <c r="C62" s="84"/>
      <c r="D62" s="84"/>
      <c r="E62" s="84"/>
      <c r="F62" s="126"/>
      <c r="G62" s="127">
        <f ca="1">IFERROR(NOW()-F62,"-")</f>
        <v>45937.608860532404</v>
      </c>
      <c r="H62" s="126"/>
      <c r="I62" s="84" t="str">
        <f>IFERROR(VLOOKUP(D62,DB!A:F,6,0),"")</f>
        <v/>
      </c>
      <c r="J62" s="84" t="str">
        <f>IFERROR(VLOOKUP(D62,DB!A:G,7,0),"")</f>
        <v/>
      </c>
      <c r="K62" s="84"/>
      <c r="L62" s="84" t="str">
        <f>IFERROR(VLOOKUP(D62,DB!A:I,9,0),"")</f>
        <v/>
      </c>
    </row>
    <row r="63" spans="1:12" ht="15">
      <c r="A63" s="37"/>
      <c r="B63" s="37" t="str">
        <f>IFERROR(VLOOKUP(D63,DB!A:K,11,0),"")</f>
        <v/>
      </c>
      <c r="C63" s="37"/>
      <c r="D63" s="37"/>
      <c r="E63" s="37"/>
      <c r="F63" s="38"/>
      <c r="G63" s="39">
        <f ca="1">IFERROR(NOW()-F63,"-")</f>
        <v>45937.608860532404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45937.608860532404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45937.608860532404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45937.608860532404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45937.608860532404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45937.608860532404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45937.608860532404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45937.608860532404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45937.608860532404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45937.608860532404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45937.608860532404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45937.608860532404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45937.608860532404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45937.608860532404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45937.608860532404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45937.608860532404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45937.608860532404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45937.608860532404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45937.608860532404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45937.608860532404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45937.608860532404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45937.608860532404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45937.608860532404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45937.608860532404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45937.608860532404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45937.608860532404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45937.608860532404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45937.608860532404</v>
      </c>
      <c r="H90" s="38"/>
      <c r="I90" s="37" t="str">
        <f>IFERROR(VLOOKUP(D90,DB!A:F,6,0),"")</f>
        <v/>
      </c>
      <c r="J90" s="37" t="str">
        <f>IFERROR(VLOOKUP(D90,DB!A:G,7,0),"")</f>
        <v/>
      </c>
      <c r="K90" s="37"/>
      <c r="L90" s="37" t="str">
        <f>IFERROR(VLOOKUP(D90,DB!A:I,9,0),"")</f>
        <v/>
      </c>
    </row>
    <row r="91" spans="1:12" ht="15">
      <c r="A91" s="84"/>
      <c r="B91" s="84" t="str">
        <f>IFERROR(VLOOKUP(D91,DB!A:K,11,0),"")</f>
        <v/>
      </c>
      <c r="C91" s="84"/>
      <c r="D91" s="84"/>
      <c r="E91" s="84"/>
      <c r="F91" s="126"/>
      <c r="G91" s="127">
        <f ca="1">IFERROR(NOW()-F91,"-")</f>
        <v>45937.608860532404</v>
      </c>
      <c r="H91" s="126"/>
      <c r="I91" s="84" t="str">
        <f>IFERROR(VLOOKUP(D91,DB!A:F,6,0),"")</f>
        <v/>
      </c>
      <c r="J91" s="84" t="str">
        <f>IFERROR(VLOOKUP(D91,DB!A:G,7,0),"")</f>
        <v/>
      </c>
      <c r="K91" s="84"/>
      <c r="L91" s="84" t="str">
        <f>IFERROR(VLOOKUP(D91,DB!A:I,9,0),"")</f>
        <v/>
      </c>
    </row>
    <row r="92" spans="1:12" ht="15">
      <c r="A92" s="37"/>
      <c r="B92" s="37" t="str">
        <f>IFERROR(VLOOKUP(D92,DB!A:K,11,0),"")</f>
        <v/>
      </c>
      <c r="C92" s="37"/>
      <c r="D92" s="37"/>
      <c r="E92" s="37"/>
      <c r="F92" s="38"/>
      <c r="G92" s="39">
        <f ca="1">IFERROR(NOW()-F92,"-")</f>
        <v>45937.608860532404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45937.608860532404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45937.608860532404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45937.608860532404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45937.608860532404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45937.608860532404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45937.608860532404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45937.608860532404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45937.608860532404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45937.608860532404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45937.608860532404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45937.608860532404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45937.608860532404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45937.608860532404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45937.608860532404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45937.608860532404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45937.608860532404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45937.608860532404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45937.608860532404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45937.608860532404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45937.608860532404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45937.608860532404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45937.608860532404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45937.608860532404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45937.608860532404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45937.608860532404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45937.608860532404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45937.608860532404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45937.608860532404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45937.608860532404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45937.608860532404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45937.608860532404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45937.608860532404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45937.608860532404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45937.608860532404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45937.608860532404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45937.608860532404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45937.608860532404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45937.608860532404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45937.608860532404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45937.608860532404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45937.608860532404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45937.608860532404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45937.608860532404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45937.608860532404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45937.608860532404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45937.608860532404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45937.608860532404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45937.608860532404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45937.608860532404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45937.608860532404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45937.608860532404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45937.608860532404</v>
      </c>
      <c r="H144" s="38"/>
      <c r="I144" s="37" t="str">
        <f>IFERROR(VLOOKUP(D144,DB!A:F,6,0),"")</f>
        <v/>
      </c>
      <c r="J144" s="37" t="str">
        <f>IFERROR(VLOOKUP(D144,DB!A:G,7,0),"")</f>
        <v/>
      </c>
      <c r="K144" s="37"/>
      <c r="L144" s="37" t="str">
        <f>IFERROR(VLOOKUP(D144,DB!A:I,9,0),"")</f>
        <v/>
      </c>
    </row>
    <row r="145" spans="1:12" ht="15">
      <c r="A145" s="84"/>
      <c r="B145" s="84" t="str">
        <f>IFERROR(VLOOKUP(D145,DB!A:K,11,0),"")</f>
        <v/>
      </c>
      <c r="C145" s="84"/>
      <c r="D145" s="84"/>
      <c r="E145" s="84"/>
      <c r="F145" s="126"/>
      <c r="G145" s="127">
        <f ca="1">IFERROR(NOW()-F145,"-")</f>
        <v>45937.608860532404</v>
      </c>
      <c r="H145" s="126"/>
      <c r="I145" s="84" t="str">
        <f>IFERROR(VLOOKUP(D145,DB!A:F,6,0),"")</f>
        <v/>
      </c>
      <c r="J145" s="84" t="str">
        <f>IFERROR(VLOOKUP(D145,DB!A:G,7,0),"")</f>
        <v/>
      </c>
      <c r="K145" s="84"/>
      <c r="L145" s="84" t="str">
        <f>IFERROR(VLOOKUP(D145,DB!A:I,9,0),"")</f>
        <v/>
      </c>
    </row>
    <row r="146" spans="1:12" ht="15"/>
    <row r="147" spans="1:12" ht="15"/>
    <row r="148" spans="1:12" ht="15"/>
    <row r="149" spans="1:12" ht="15"/>
    <row r="150" spans="1:12" ht="15"/>
    <row r="151" spans="1:12" ht="15"/>
    <row r="152" spans="1:12" ht="15"/>
    <row r="153" spans="1:12" ht="15"/>
    <row r="154" spans="1:12" ht="15"/>
    <row r="155" spans="1:12" ht="15"/>
    <row r="156" spans="1:12" ht="15"/>
    <row r="157" spans="1:12" ht="15"/>
    <row r="158" spans="1:12" ht="15"/>
    <row r="159" spans="1:12" ht="15"/>
    <row r="160" spans="1:12"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400" ht="15"/>
    <row r="401" ht="15"/>
    <row r="402" ht="15"/>
    <row r="403" ht="15"/>
    <row r="404" ht="15"/>
    <row r="405" ht="15"/>
    <row r="406" ht="15"/>
    <row r="407" ht="15"/>
    <row r="408" ht="15"/>
    <row r="409" ht="15"/>
    <row r="410" ht="15"/>
    <row r="411" ht="15"/>
    <row r="412" ht="15"/>
    <row r="413" ht="15"/>
    <row r="415" ht="15"/>
    <row r="416" ht="15"/>
    <row r="417" ht="15"/>
    <row r="418" ht="15"/>
    <row r="419" ht="15"/>
    <row r="420" ht="15"/>
    <row r="422" ht="15"/>
    <row r="423" ht="15"/>
    <row r="424" ht="15"/>
    <row r="425" ht="15"/>
    <row r="426" ht="15"/>
    <row r="427" ht="15"/>
    <row r="428" ht="15"/>
    <row r="429"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4" ht="15"/>
    <row r="465" ht="15"/>
    <row r="466" ht="15"/>
    <row r="467" ht="15"/>
    <row r="468" ht="15"/>
    <row r="469" ht="15"/>
    <row r="470" ht="15"/>
    <row r="471" ht="15"/>
    <row r="472" ht="15"/>
    <row r="473" ht="15"/>
    <row r="475" ht="15"/>
    <row r="476" ht="15"/>
    <row r="477" ht="15"/>
    <row r="480" ht="15"/>
    <row r="481" ht="15"/>
    <row r="482" ht="15"/>
    <row r="483"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5" ht="15"/>
    <row r="796" ht="15"/>
    <row r="797" ht="15"/>
    <row r="798" ht="15"/>
    <row r="799" ht="15"/>
    <row r="800" ht="15"/>
    <row r="804" ht="15"/>
    <row r="805" ht="15"/>
    <row r="815" ht="15"/>
    <row r="820" ht="15"/>
    <row r="831" ht="15"/>
    <row r="832" ht="15"/>
    <row r="839" ht="15"/>
    <row r="840" ht="15"/>
    <row r="844" ht="15"/>
    <row r="845" ht="15"/>
    <row r="846" ht="15"/>
    <row r="853" ht="15"/>
    <row r="854" ht="15"/>
    <row r="855" ht="15"/>
    <row r="856" ht="15"/>
    <row r="858" ht="15"/>
    <row r="859" ht="15"/>
    <row r="860" ht="15"/>
    <row r="863" ht="15"/>
    <row r="864" ht="15"/>
    <row r="865" ht="15"/>
    <row r="866" ht="15"/>
    <row r="868" ht="15"/>
    <row r="869" ht="15"/>
    <row r="870" ht="15"/>
    <row r="871" ht="15"/>
    <row r="872" ht="15"/>
    <row r="873" ht="15"/>
    <row r="875" ht="15"/>
    <row r="876" ht="15"/>
    <row r="878" ht="15"/>
    <row r="879" ht="15"/>
    <row r="881" ht="15"/>
    <row r="882" ht="15"/>
    <row r="883" ht="15"/>
    <row r="885" ht="15"/>
    <row r="886" ht="15"/>
    <row r="887" ht="15"/>
    <row r="888" ht="15"/>
    <row r="889" ht="15"/>
    <row r="893" ht="15"/>
    <row r="894" ht="15"/>
    <row r="895" ht="15"/>
    <row r="896" ht="15"/>
    <row r="899" ht="15"/>
    <row r="900" ht="15"/>
    <row r="903" ht="15"/>
    <row r="944" ht="15"/>
    <row r="945" ht="15"/>
    <row r="948" ht="15"/>
    <row r="949" ht="15"/>
    <row r="956" ht="15"/>
    <row r="957" ht="15"/>
    <row r="960" ht="15"/>
    <row r="962" ht="15"/>
    <row r="964" ht="15"/>
    <row r="965" ht="15"/>
    <row r="966" ht="15"/>
    <row r="969" ht="15"/>
    <row r="970" ht="15"/>
    <row r="972" ht="15"/>
    <row r="975" ht="15"/>
    <row r="976" ht="15"/>
    <row r="978" ht="15"/>
    <row r="979" ht="15"/>
    <row r="980" ht="15"/>
    <row r="981" ht="15"/>
    <row r="982" ht="15"/>
    <row r="985" ht="15"/>
    <row r="986" ht="15"/>
    <row r="987" ht="15"/>
    <row r="988" ht="15"/>
    <row r="989" ht="15"/>
    <row r="990" ht="15"/>
    <row r="992" ht="15"/>
    <row r="994" ht="15"/>
    <row r="996" ht="15"/>
    <row r="997" ht="15"/>
    <row r="998" ht="15"/>
    <row r="1000" ht="15"/>
    <row r="1001" ht="15"/>
    <row r="1002" ht="15"/>
    <row r="1003" ht="15"/>
    <row r="1004" ht="15"/>
    <row r="1005" ht="15"/>
    <row r="1006" ht="15"/>
    <row r="1008" ht="15"/>
    <row r="1009" ht="15"/>
    <row r="1010" ht="15"/>
    <row r="1015" ht="15"/>
    <row r="1016" ht="15"/>
    <row r="1020" ht="15"/>
    <row r="1021" ht="15"/>
    <row r="1022" ht="15"/>
    <row r="1025" ht="15"/>
    <row r="1027" ht="15"/>
    <row r="1031" ht="15"/>
    <row r="1035" ht="15"/>
    <row r="1041" ht="15"/>
    <row r="1042" ht="15"/>
    <row r="1044" ht="15"/>
    <row r="1045" ht="15"/>
    <row r="1047" ht="15"/>
    <row r="1050" ht="15"/>
    <row r="1051" ht="15"/>
    <row r="1053" ht="15"/>
    <row r="1055" ht="15"/>
    <row r="1057" ht="15"/>
    <row r="1059" ht="15"/>
    <row r="1060" ht="15"/>
    <row r="1061" ht="15"/>
    <row r="1063" ht="15"/>
    <row r="1064" ht="15"/>
    <row r="1065" ht="15"/>
    <row r="1066" ht="15"/>
    <row r="1069" ht="15"/>
    <row r="1243" ht="15"/>
    <row r="1244" ht="15"/>
    <row r="1254" ht="15"/>
    <row r="1255" ht="15"/>
    <row r="1256" ht="15"/>
    <row r="1262" ht="15"/>
    <row r="1263" ht="15"/>
    <row r="1264" ht="15"/>
    <row r="1265" ht="15"/>
    <row r="1267" ht="15"/>
    <row r="1270" ht="15"/>
    <row r="1271" ht="15"/>
    <row r="1272" ht="15"/>
    <row r="1273" ht="15"/>
    <row r="1275" ht="15"/>
    <row r="1276" ht="15"/>
    <row r="1278" ht="15"/>
    <row r="1279" ht="15"/>
    <row r="1280" ht="15"/>
    <row r="1281" ht="15"/>
    <row r="1283" ht="15"/>
    <row r="1284" ht="15"/>
    <row r="1285" ht="15"/>
    <row r="1288" ht="15"/>
    <row r="1289" ht="15"/>
    <row r="1292" ht="15"/>
    <row r="1293" ht="15"/>
    <row r="1294" ht="15"/>
    <row r="1295" ht="15"/>
    <row r="1296" ht="15"/>
    <row r="1297" ht="15"/>
    <row r="1298" ht="15"/>
    <row r="1299" ht="15"/>
    <row r="1301" ht="15"/>
    <row r="1303" ht="15"/>
    <row r="1304" ht="15"/>
    <row r="1305" ht="15"/>
    <row r="1308" ht="15"/>
    <row r="1318" ht="15"/>
    <row r="1321" ht="15"/>
    <row r="1322" ht="15"/>
    <row r="1326" ht="15"/>
    <row r="1330" ht="15"/>
    <row r="1333" ht="15"/>
    <row r="1335" ht="15"/>
    <row r="1336" ht="15"/>
    <row r="1339" ht="15"/>
    <row r="1341" ht="15"/>
    <row r="1344" ht="15"/>
    <row r="1345" ht="15"/>
    <row r="1346" ht="15"/>
    <row r="1348" ht="15"/>
    <row r="1350" ht="15"/>
    <row r="1351" ht="15"/>
    <row r="1352" ht="15"/>
    <row r="1356" ht="15"/>
    <row r="1357" ht="15"/>
    <row r="1358" ht="15"/>
    <row r="1360" ht="15"/>
    <row r="1361" ht="15"/>
    <row r="1362" ht="15"/>
    <row r="1363" ht="15"/>
    <row r="1365" ht="15"/>
    <row r="1376" ht="15"/>
    <row r="1378" ht="15"/>
    <row r="1379" ht="15"/>
    <row r="1380" ht="15"/>
    <row r="1381" ht="15"/>
  </sheetData>
  <dataValidations count="2">
    <dataValidation allowBlank="1" showInputMessage="1" showErrorMessage="1" sqref="E1" xr:uid="{920C6338-E771-4DAE-8C89-92A9093EA4DE}"/>
    <dataValidation type="list" allowBlank="1" showInputMessage="1" showErrorMessage="1" sqref="E2:E14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56"/>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39064</v>
      </c>
      <c r="B2" s="112" t="s">
        <v>5398</v>
      </c>
      <c r="C2" s="129">
        <v>1</v>
      </c>
      <c r="D2" s="112" t="s">
        <v>34463</v>
      </c>
      <c r="E2" s="129" t="s">
        <v>39065</v>
      </c>
      <c r="F2" s="130">
        <v>45926.772847222222</v>
      </c>
      <c r="G2" s="81">
        <f ca="1">IFERROR(NOW()-F2,"-")</f>
        <v>10.836013310181443</v>
      </c>
      <c r="H2" s="131">
        <v>45927.449074074102</v>
      </c>
      <c r="I2" s="112" t="str">
        <f>IFERROR(VLOOKUP(D2,DB!A:F,6,0),"")</f>
        <v>SCECO</v>
      </c>
      <c r="J2" s="112" t="str">
        <f>IFERROR(VLOOKUP(D2,DB!A:G,7,0),"")</f>
        <v>Weak</v>
      </c>
      <c r="K2" s="129" t="s">
        <v>39066</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45937.608860532404</v>
      </c>
      <c r="H3" s="131">
        <v>45927.987534722219</v>
      </c>
      <c r="I3" s="112" t="str">
        <f>IFERROR(VLOOKUP(D3,DB!A:F,6,0),"")</f>
        <v>SCECO</v>
      </c>
      <c r="J3" s="112" t="str">
        <f>IFERROR(VLOOKUP(D3,DB!A:G,7,0),"")</f>
        <v>Vandalized</v>
      </c>
      <c r="K3" s="129" t="s">
        <v>39067</v>
      </c>
      <c r="L3" s="118" t="str">
        <f>IFERROR(VLOOKUP(D3,DB!A:I,9,0),"")</f>
        <v>Latis</v>
      </c>
    </row>
    <row r="4" spans="1:16383" ht="31.5" customHeight="1">
      <c r="A4" s="129" t="s">
        <v>39068</v>
      </c>
      <c r="B4" s="112" t="s">
        <v>5398</v>
      </c>
      <c r="C4" s="129">
        <v>1</v>
      </c>
      <c r="D4" s="112" t="s">
        <v>32861</v>
      </c>
      <c r="E4" s="129" t="s">
        <v>39065</v>
      </c>
      <c r="F4" s="130">
        <v>45933.880972222221</v>
      </c>
      <c r="G4" s="81">
        <f ca="1">IFERROR(NOW()-F4,"-")</f>
        <v>3.7278883101826068</v>
      </c>
      <c r="H4" s="131">
        <v>45929.455266203702</v>
      </c>
      <c r="I4" s="112" t="str">
        <f>IFERROR(VLOOKUP(D4,DB!A:F,6,0),"")</f>
        <v>SCECO</v>
      </c>
      <c r="J4" s="112" t="str">
        <f>IFERROR(VLOOKUP(D4,DB!A:G,7,0),"")</f>
        <v>In progress</v>
      </c>
      <c r="K4" s="129" t="s">
        <v>39066</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39069</v>
      </c>
      <c r="B5" s="112" t="s">
        <v>5398</v>
      </c>
      <c r="C5" s="129">
        <v>1</v>
      </c>
      <c r="D5" s="112" t="s">
        <v>33408</v>
      </c>
      <c r="E5" s="129" t="s">
        <v>38964</v>
      </c>
      <c r="F5" s="130">
        <v>45934.942245370374</v>
      </c>
      <c r="G5" s="81">
        <f ca="1">IFERROR(NOW()-F5,"-")</f>
        <v>2.6666151620302116</v>
      </c>
      <c r="H5" s="131">
        <v>45934.470231481479</v>
      </c>
      <c r="I5" s="112" t="str">
        <f>IFERROR(VLOOKUP(D5,DB!A:F,6,0),"")</f>
        <v>SCECO</v>
      </c>
      <c r="J5" s="112" t="str">
        <f>IFERROR(VLOOKUP(D5,DB!A:G,7,0),"")</f>
        <v>Dead</v>
      </c>
      <c r="K5" s="129" t="s">
        <v>39066</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39070</v>
      </c>
      <c r="B6" s="112" t="str">
        <f>IFERROR(VLOOKUP(D6,DB!A:K,11,0),"")</f>
        <v>R6</v>
      </c>
      <c r="C6" s="114">
        <v>2</v>
      </c>
      <c r="D6" s="112" t="s">
        <v>32847</v>
      </c>
      <c r="E6" s="115" t="s">
        <v>38964</v>
      </c>
      <c r="F6" s="116">
        <v>45937.498900462961</v>
      </c>
      <c r="G6" s="81">
        <f ca="1">IFERROR(NOW()-F6,"-")</f>
        <v>0.10996006944333203</v>
      </c>
      <c r="H6" s="116">
        <v>45937.477210648147</v>
      </c>
      <c r="I6" s="112" t="str">
        <f>IFERROR(VLOOKUP(D6,DB!A:F,6,0),"")</f>
        <v>SCECO</v>
      </c>
      <c r="J6" s="112" t="str">
        <f>IFERROR(VLOOKUP(D6,DB!A:G,7,0),"")</f>
        <v>Dead</v>
      </c>
      <c r="K6" s="117" t="s">
        <v>39071</v>
      </c>
      <c r="L6" s="118" t="str">
        <f>IFERROR(VLOOKUP(D6,DB!A:I,9,0),"")</f>
        <v>Latis</v>
      </c>
    </row>
    <row r="7" spans="1:16383" ht="31.5" customHeight="1">
      <c r="A7" s="113" t="s">
        <v>39072</v>
      </c>
      <c r="B7" s="112" t="str">
        <f>IFERROR(VLOOKUP(D7,DB!A:K,11,0),"")</f>
        <v>R6</v>
      </c>
      <c r="C7" s="114">
        <v>1</v>
      </c>
      <c r="D7" s="112" t="s">
        <v>33501</v>
      </c>
      <c r="E7" s="115" t="s">
        <v>38964</v>
      </c>
      <c r="F7" s="116"/>
      <c r="G7" s="81">
        <f ca="1">IFERROR(NOW()-F7,"-")</f>
        <v>45937.608860532404</v>
      </c>
      <c r="H7" s="116">
        <v>45937.567673611113</v>
      </c>
      <c r="I7" s="112" t="str">
        <f>IFERROR(VLOOKUP(D7,DB!A:F,6,0),"")</f>
        <v>SCECO</v>
      </c>
      <c r="J7" s="112" t="str">
        <f>IFERROR(VLOOKUP(D7,DB!A:G,7,0),"")</f>
        <v>Vandalized</v>
      </c>
      <c r="K7" s="117" t="s">
        <v>39073</v>
      </c>
      <c r="L7" s="118" t="str">
        <f>IFERROR(VLOOKUP(D7,DB!A:I,9,0),"")</f>
        <v>Latis</v>
      </c>
    </row>
    <row r="8" spans="1:16383" ht="31.5" customHeight="1">
      <c r="A8" s="113" t="s">
        <v>39074</v>
      </c>
      <c r="B8" s="112" t="str">
        <f>IFERROR(VLOOKUP(D8,DB!A:K,11,0),"")</f>
        <v>R6</v>
      </c>
      <c r="C8" s="114">
        <v>1</v>
      </c>
      <c r="D8" s="112" t="s">
        <v>36917</v>
      </c>
      <c r="E8" s="115" t="s">
        <v>39075</v>
      </c>
      <c r="F8" s="116"/>
      <c r="G8" s="81">
        <f ca="1">IFERROR(NOW()-F8,"-")</f>
        <v>45937.608860532404</v>
      </c>
      <c r="H8" s="116">
        <v>45937.57236111111</v>
      </c>
      <c r="I8" s="112" t="str">
        <f>IFERROR(VLOOKUP(D8,DB!A:F,6,0),"")</f>
        <v>SCECO</v>
      </c>
      <c r="J8" s="112" t="str">
        <f>IFERROR(VLOOKUP(D8,DB!A:G,7,0),"")</f>
        <v>Vandalized</v>
      </c>
      <c r="K8" s="117" t="s">
        <v>39076</v>
      </c>
      <c r="L8" s="118" t="str">
        <f>IFERROR(VLOOKUP(D8,DB!A:I,9,0),"")</f>
        <v>Latis</v>
      </c>
    </row>
    <row r="9" spans="1:16383" ht="31.5" customHeight="1">
      <c r="A9" s="113" t="s">
        <v>39074</v>
      </c>
      <c r="B9" s="112" t="str">
        <f>IFERROR(VLOOKUP(D9,DB!A:K,11,0),"")</f>
        <v>R6</v>
      </c>
      <c r="C9" s="114">
        <v>1</v>
      </c>
      <c r="D9" s="112" t="s">
        <v>39077</v>
      </c>
      <c r="E9" s="115" t="s">
        <v>39075</v>
      </c>
      <c r="F9" s="116"/>
      <c r="G9" s="81">
        <f ca="1">IFERROR(NOW()-F9,"-")</f>
        <v>45937.608860532404</v>
      </c>
      <c r="H9" s="116">
        <v>45937.57236111111</v>
      </c>
      <c r="I9" s="112" t="str">
        <f>IFERROR(VLOOKUP(D9,DB!A:F,6,0),"")</f>
        <v>SCECO</v>
      </c>
      <c r="J9" s="112" t="str">
        <f>IFERROR(VLOOKUP(D9,DB!A:G,7,0),"")</f>
        <v>Dead</v>
      </c>
      <c r="K9" s="117" t="s">
        <v>39076</v>
      </c>
      <c r="L9" s="118" t="str">
        <f>IFERROR(VLOOKUP(D9,DB!A:I,9,0),"")</f>
        <v>Latis</v>
      </c>
    </row>
    <row r="10" spans="1:16383" ht="31.5" customHeight="1">
      <c r="A10" s="113" t="s">
        <v>39074</v>
      </c>
      <c r="B10" s="112" t="str">
        <f>IFERROR(VLOOKUP(D10,DB!A:K,11,0),"")</f>
        <v>R6</v>
      </c>
      <c r="C10" s="114">
        <v>1</v>
      </c>
      <c r="D10" s="112" t="s">
        <v>37368</v>
      </c>
      <c r="E10" s="115" t="s">
        <v>39075</v>
      </c>
      <c r="F10" s="116"/>
      <c r="G10" s="81">
        <f ca="1">IFERROR(NOW()-F10,"-")</f>
        <v>45937.608860532404</v>
      </c>
      <c r="H10" s="116">
        <v>45937.57236111111</v>
      </c>
      <c r="I10" s="112" t="str">
        <f>IFERROR(VLOOKUP(D10,DB!A:F,6,0),"")</f>
        <v>SCECO</v>
      </c>
      <c r="J10" s="112" t="str">
        <f>IFERROR(VLOOKUP(D10,DB!A:G,7,0),"")</f>
        <v>Vandalized</v>
      </c>
      <c r="K10" s="117" t="s">
        <v>39076</v>
      </c>
      <c r="L10" s="118" t="str">
        <f>IFERROR(VLOOKUP(D10,DB!A:I,9,0),"")</f>
        <v>Latis</v>
      </c>
    </row>
    <row r="11" spans="1:16383" ht="31.5" customHeight="1">
      <c r="A11" s="113" t="s">
        <v>39074</v>
      </c>
      <c r="B11" s="112" t="str">
        <f>IFERROR(VLOOKUP(D11,DB!A:K,11,0),"")</f>
        <v>R6</v>
      </c>
      <c r="C11" s="114">
        <v>1</v>
      </c>
      <c r="D11" s="112" t="s">
        <v>39078</v>
      </c>
      <c r="E11" s="115" t="s">
        <v>39075</v>
      </c>
      <c r="F11" s="116"/>
      <c r="G11" s="81">
        <f ca="1">IFERROR(NOW()-F11,"-")</f>
        <v>45937.608860532404</v>
      </c>
      <c r="H11" s="116">
        <v>45937.57236111111</v>
      </c>
      <c r="I11" s="112" t="str">
        <f>IFERROR(VLOOKUP(D11,DB!A:F,6,0),"")</f>
        <v>SCECO</v>
      </c>
      <c r="J11" s="112" t="str">
        <f>IFERROR(VLOOKUP(D11,DB!A:G,7,0),"")</f>
        <v>Dead</v>
      </c>
      <c r="K11" s="117" t="s">
        <v>39076</v>
      </c>
      <c r="L11" s="118" t="str">
        <f>IFERROR(VLOOKUP(D11,DB!A:I,9,0),"")</f>
        <v>Latis</v>
      </c>
    </row>
    <row r="12" spans="1:16383" ht="31.5" customHeight="1">
      <c r="A12" s="113" t="s">
        <v>39074</v>
      </c>
      <c r="B12" s="112" t="str">
        <f>IFERROR(VLOOKUP(D12,DB!A:K,11,0),"")</f>
        <v>R6</v>
      </c>
      <c r="C12" s="114">
        <v>2</v>
      </c>
      <c r="D12" s="112" t="s">
        <v>39079</v>
      </c>
      <c r="E12" s="115" t="s">
        <v>39075</v>
      </c>
      <c r="F12" s="116"/>
      <c r="G12" s="81">
        <f ca="1">IFERROR(NOW()-F12,"-")</f>
        <v>45937.608860532404</v>
      </c>
      <c r="H12" s="116">
        <v>45937.57236111111</v>
      </c>
      <c r="I12" s="112" t="str">
        <f>IFERROR(VLOOKUP(D12,DB!A:F,6,0),"")</f>
        <v>SCECO</v>
      </c>
      <c r="J12" s="112" t="str">
        <f>IFERROR(VLOOKUP(D12,DB!A:G,7,0),"")</f>
        <v>Dead</v>
      </c>
      <c r="K12" s="117" t="s">
        <v>39076</v>
      </c>
      <c r="L12" s="118" t="str">
        <f>IFERROR(VLOOKUP(D12,DB!A:I,9,0),"")</f>
        <v>Latis</v>
      </c>
    </row>
    <row r="13" spans="1:16383" ht="31.5" customHeight="1">
      <c r="A13" s="113" t="s">
        <v>39074</v>
      </c>
      <c r="B13" s="112" t="str">
        <f>IFERROR(VLOOKUP(D13,DB!A:K,11,0),"")</f>
        <v>R6</v>
      </c>
      <c r="C13" s="114">
        <v>1</v>
      </c>
      <c r="D13" s="112" t="s">
        <v>39080</v>
      </c>
      <c r="E13" s="115" t="s">
        <v>39075</v>
      </c>
      <c r="F13" s="116"/>
      <c r="G13" s="81">
        <f ca="1">IFERROR(NOW()-F13,"-")</f>
        <v>45937.608860532404</v>
      </c>
      <c r="H13" s="116">
        <v>45937.57236111111</v>
      </c>
      <c r="I13" s="112" t="str">
        <f>IFERROR(VLOOKUP(D13,DB!A:F,6,0),"")</f>
        <v>SCECO</v>
      </c>
      <c r="J13" s="112" t="str">
        <f>IFERROR(VLOOKUP(D13,DB!A:G,7,0),"")</f>
        <v>Vandalized</v>
      </c>
      <c r="K13" s="117" t="s">
        <v>39081</v>
      </c>
      <c r="L13" s="118" t="str">
        <f>IFERROR(VLOOKUP(D13,DB!A:I,9,0),"")</f>
        <v>Latis</v>
      </c>
    </row>
    <row r="14" spans="1:16383" ht="31.5" customHeight="1">
      <c r="A14" s="113"/>
      <c r="B14" s="112" t="str">
        <f>IFERROR(VLOOKUP(D14,DB!A:K,11,0),"")</f>
        <v/>
      </c>
      <c r="C14" s="114"/>
      <c r="D14" s="112"/>
      <c r="E14" s="115"/>
      <c r="F14" s="116"/>
      <c r="G14" s="81">
        <f ca="1">IFERROR(NOW()-F14,"-")</f>
        <v>45937.608860532404</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45937.608860532404</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45937.608860532404</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45937.608860532404</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45937.608860532404</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45937.608860532404</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45937.608860532404</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45937.608860532404</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45937.608860532404</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45937.608860532404</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45937.608860532404</v>
      </c>
      <c r="H24" s="116"/>
      <c r="I24" s="112" t="str">
        <f>IFERROR(VLOOKUP(D24,DB!A:F,6,0),"")</f>
        <v/>
      </c>
      <c r="J24" s="112"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45937.608860532404</v>
      </c>
      <c r="H25" s="116"/>
      <c r="I25" s="112" t="str">
        <f>IFERROR(VLOOKUP(D25,DB!A:F,6,0),"")</f>
        <v/>
      </c>
      <c r="J25" s="112"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45937.608860532404</v>
      </c>
      <c r="H26" s="116"/>
      <c r="I26" s="112" t="str">
        <f>IFERROR(VLOOKUP(D26,DB!A:F,6,0),"")</f>
        <v/>
      </c>
      <c r="J26" s="112"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45937.608860532404</v>
      </c>
      <c r="H27" s="116"/>
      <c r="I27" s="112" t="str">
        <f>IFERROR(VLOOKUP(D27,DB!A:F,6,0),"")</f>
        <v/>
      </c>
      <c r="J27" s="112"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45937.608860532404</v>
      </c>
      <c r="H28" s="116"/>
      <c r="I28" s="112" t="str">
        <f>IFERROR(VLOOKUP(D28,DB!A:F,6,0),"")</f>
        <v/>
      </c>
      <c r="J28" s="112"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45937.608860532404</v>
      </c>
      <c r="H29" s="116"/>
      <c r="I29" s="112" t="str">
        <f>IFERROR(VLOOKUP(D29,DB!A:F,6,0),"")</f>
        <v/>
      </c>
      <c r="J29" s="112"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45937.608860532404</v>
      </c>
      <c r="H30" s="116"/>
      <c r="I30" s="112" t="str">
        <f>IFERROR(VLOOKUP(D30,DB!A:F,6,0),"")</f>
        <v/>
      </c>
      <c r="J30" s="112"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45937.608860532404</v>
      </c>
      <c r="H31" s="116"/>
      <c r="I31" s="112" t="str">
        <f>IFERROR(VLOOKUP(D31,DB!A:F,6,0),"")</f>
        <v/>
      </c>
      <c r="J31" s="112"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45937.608860532404</v>
      </c>
      <c r="H32" s="116"/>
      <c r="I32" s="112" t="str">
        <f>IFERROR(VLOOKUP(D32,DB!A:F,6,0),"")</f>
        <v/>
      </c>
      <c r="J32" s="112"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45937.608860532404</v>
      </c>
      <c r="H33" s="116"/>
      <c r="I33" s="112" t="str">
        <f>IFERROR(VLOOKUP(D33,DB!A:F,6,0),"")</f>
        <v/>
      </c>
      <c r="J33" s="112"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45937.608860532404</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45937.608860532404</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45937.608860532404</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45937.608860532404</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45937.608860532404</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45937.608860532404</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45937.608860532404</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45937.608860532404</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45937.608860532404</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45937.608860532404</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45937.608860532404</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45937.608860532404</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45937.608860532404</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45937.608860532404</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45937.608860532404</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45937.608860532404</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45937.608860532404</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45937.608860532404</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45937.608860532404</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45937.608860532404</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45937.608860532404</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45937.608860532404</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45937.608860532404</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45937.608860532404</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45937.608860532404</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45937.608860532404</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45937.608860532404</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45937.608860532404</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45937.608860532404</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45937.608860532404</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45937.608860532404</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45937.608860532404</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45937.608860532404</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45937.608860532404</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45937.608860532404</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45937.608860532404</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45937.608860532404</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45937.608860532404</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45937.608860532404</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45937.608860532404</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45937.608860532404</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45937.608860532404</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45937.608860532404</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45937.608860532404</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45937.608860532404</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45937.608860532404</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45937.608860532404</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45937.608860532404</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45937.608860532404</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45937.608860532404</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45937.608860532404</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45937.608860532404</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45937.608860532404</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45937.608860532404</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45937.608860532404</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45937.608860532404</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45937.608860532404</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45937.608860532404</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45937.608860532404</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45937.608860532404</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45937.608860532404</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45937.608860532404</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45937.608860532404</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45937.608860532404</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45937.608860532404</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45937.608860532404</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45937.608860532404</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45937.608860532404</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45937.608860532404</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45937.608860532404</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45937.608860532404</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45937.608860532404</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45937.608860532404</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45937.608860532404</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45937.608860532404</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45937.608860532404</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45937.608860532404</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45937.608860532404</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45937.608860532404</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45937.608860532404</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45937.608860532404</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45937.608860532404</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45937.608860532404</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45937.608860532404</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45937.608860532404</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45937.608860532404</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45937.608860532404</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45937.608860532404</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45937.608860532404</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45937.608860532404</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45937.608860532404</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45937.608860532404</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45937.608860532404</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45937.608860532404</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45937.608860532404</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45937.608860532404</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45937.608860532404</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45937.608860532404</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45937.608860532404</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45937.608860532404</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45937.608860532404</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45937.608860532404</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45937.608860532404</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45937.608860532404</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45937.608860532404</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45937.608860532404</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45937.608860532404</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45937.608860532404</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45937.608860532404</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45937.608860532404</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45937.608860532404</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45937.608860532404</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45937.608860532404</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45937.608860532404</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45937.608860532404</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45937.608860532404</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45937.608860532404</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45937.608860532404</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45937.608860532404</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45937.608860532404</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45937.608860532404</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45937.608860532404</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45937.608860532404</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45937.608860532404</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45937.608860532404</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45937.608860532404</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45937.608860532404</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45937.608860532404</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45937.608860532404</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45937.608860532404</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45937.608860532404</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45937.608860532404</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45937.608860532404</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45937.608860532404</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45937.608860532404</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45937.608860532404</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45937.608860532404</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45937.608860532404</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45937.608860532404</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45937.608860532404</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45937.608860532404</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45937.608860532404</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45937.608860532404</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45937.608860532404</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45937.608860532404</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45937.608860532404</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45937.608860532404</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45937.608860532404</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45937.608860532404</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45937.608860532404</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45937.608860532404</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45937.608860532404</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45937.608860532404</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45937.608860532404</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45937.608860532404</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45937.608860532404</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45937.608860532404</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45937.608860532404</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45937.608860532404</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45937.608860532404</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45937.608860532404</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45937.608860532404</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45937.608860532404</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45937.608860532404</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45937.608860532404</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45937.608860532404</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45937.608860532404</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45937.608860532404</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45937.608860532404</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45937.608860532404</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45937.608860532404</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45937.608860532404</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45937.608860532404</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45937.608860532404</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45937.608860532404</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45937.608860532404</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45937.608860532404</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45937.608860532404</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45937.608860532404</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45937.608860532404</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45937.608860532404</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45937.608860532404</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45937.608860532404</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45937.608860532404</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45937.608860532404</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45937.608860532404</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45937.608860532404</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45937.608860532404</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45937.608860532404</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45937.608860532404</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45937.608860532404</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45937.608860532404</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45937.608860532404</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45937.608860532404</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45937.608860532404</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45937.608860532404</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45937.608860532404</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45937.608860532404</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45937.608860532404</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45937.608860532404</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45937.608860532404</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45937.608860532404</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45937.608860532404</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45937.608860532404</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45937.608860532404</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45937.608860532404</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45937.608860532404</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45937.608860532404</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45937.608860532404</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45937.608860532404</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45937.608860532404</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45937.608860532404</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45937.608860532404</v>
      </c>
      <c r="H246" s="116"/>
      <c r="I246" s="112" t="str">
        <f>IFERROR(VLOOKUP(D246,DB!A:F,6,0),"")</f>
        <v/>
      </c>
      <c r="J246" s="111" t="str">
        <f>IFERROR(VLOOKUP(D246,DB!A:G,7,0),"")</f>
        <v/>
      </c>
      <c r="K246" s="117"/>
      <c r="L246" s="118" t="str">
        <f>IFERROR(VLOOKUP(D246,DB!A:I,9,0),"")</f>
        <v/>
      </c>
    </row>
    <row r="247" spans="1:12" ht="31.5" customHeight="1">
      <c r="A247" s="113"/>
      <c r="B247" s="112" t="str">
        <f>IFERROR(VLOOKUP(D247,DB!A:K,11,0),"")</f>
        <v/>
      </c>
      <c r="C247" s="114"/>
      <c r="D247" s="112"/>
      <c r="E247" s="115"/>
      <c r="F247" s="116"/>
      <c r="G247" s="81">
        <f ca="1">IFERROR(NOW()-F247,"-")</f>
        <v>45937.608860532404</v>
      </c>
      <c r="H247" s="116"/>
      <c r="I247" s="112" t="str">
        <f>IFERROR(VLOOKUP(D247,DB!A:F,6,0),"")</f>
        <v/>
      </c>
      <c r="J247" s="111" t="str">
        <f>IFERROR(VLOOKUP(D247,DB!A:G,7,0),"")</f>
        <v/>
      </c>
      <c r="K247" s="117"/>
      <c r="L247" s="118" t="str">
        <f>IFERROR(VLOOKUP(D247,DB!A:I,9,0),"")</f>
        <v/>
      </c>
    </row>
    <row r="248" spans="1:12" ht="31.5" customHeight="1">
      <c r="A248" s="113"/>
      <c r="B248" s="112" t="str">
        <f>IFERROR(VLOOKUP(D248,DB!A:K,11,0),"")</f>
        <v/>
      </c>
      <c r="C248" s="114"/>
      <c r="D248" s="112"/>
      <c r="E248" s="115"/>
      <c r="F248" s="116"/>
      <c r="G248" s="81">
        <f ca="1">IFERROR(NOW()-F248,"-")</f>
        <v>45937.608860532404</v>
      </c>
      <c r="H248" s="116"/>
      <c r="I248" s="112" t="str">
        <f>IFERROR(VLOOKUP(D248,DB!A:F,6,0),"")</f>
        <v/>
      </c>
      <c r="J248" s="111" t="str">
        <f>IFERROR(VLOOKUP(D248,DB!A:G,7,0),"")</f>
        <v/>
      </c>
      <c r="K248" s="117"/>
      <c r="L248" s="118" t="str">
        <f>IFERROR(VLOOKUP(D248,DB!A:I,9,0),"")</f>
        <v/>
      </c>
    </row>
    <row r="249" spans="1:12" ht="31.5" customHeight="1">
      <c r="A249" s="113"/>
      <c r="B249" s="112" t="str">
        <f>IFERROR(VLOOKUP(D249,DB!A:K,11,0),"")</f>
        <v/>
      </c>
      <c r="C249" s="114"/>
      <c r="D249" s="112"/>
      <c r="E249" s="115"/>
      <c r="F249" s="116"/>
      <c r="G249" s="81">
        <f ca="1">IFERROR(NOW()-F249,"-")</f>
        <v>45937.608860532404</v>
      </c>
      <c r="H249" s="116"/>
      <c r="I249" s="112" t="str">
        <f>IFERROR(VLOOKUP(D249,DB!A:F,6,0),"")</f>
        <v/>
      </c>
      <c r="J249" s="111" t="str">
        <f>IFERROR(VLOOKUP(D249,DB!A:G,7,0),"")</f>
        <v/>
      </c>
      <c r="K249" s="117"/>
      <c r="L249" s="118" t="str">
        <f>IFERROR(VLOOKUP(D249,DB!A:I,9,0),"")</f>
        <v/>
      </c>
    </row>
    <row r="250" spans="1:12" ht="31.5" customHeight="1">
      <c r="A250" s="113"/>
      <c r="B250" s="112" t="str">
        <f>IFERROR(VLOOKUP(D250,DB!A:K,11,0),"")</f>
        <v/>
      </c>
      <c r="C250" s="114"/>
      <c r="D250" s="112"/>
      <c r="E250" s="115"/>
      <c r="F250" s="116"/>
      <c r="G250" s="81">
        <f ca="1">IFERROR(NOW()-F250,"-")</f>
        <v>45937.608860532404</v>
      </c>
      <c r="H250" s="116"/>
      <c r="I250" s="112" t="str">
        <f>IFERROR(VLOOKUP(D250,DB!A:F,6,0),"")</f>
        <v/>
      </c>
      <c r="J250" s="111" t="str">
        <f>IFERROR(VLOOKUP(D250,DB!A:G,7,0),"")</f>
        <v/>
      </c>
      <c r="K250" s="117"/>
      <c r="L250" s="118" t="str">
        <f>IFERROR(VLOOKUP(D250,DB!A:I,9,0),"")</f>
        <v/>
      </c>
    </row>
    <row r="251" spans="1:12" ht="31.5" customHeight="1">
      <c r="A251" s="113"/>
      <c r="B251" s="112" t="str">
        <f>IFERROR(VLOOKUP(D251,DB!A:K,11,0),"")</f>
        <v/>
      </c>
      <c r="C251" s="114"/>
      <c r="D251" s="112"/>
      <c r="E251" s="115"/>
      <c r="F251" s="116"/>
      <c r="G251" s="81">
        <f ca="1">IFERROR(NOW()-F251,"-")</f>
        <v>45937.608860532404</v>
      </c>
      <c r="H251" s="116"/>
      <c r="I251" s="112" t="str">
        <f>IFERROR(VLOOKUP(D251,DB!A:F,6,0),"")</f>
        <v/>
      </c>
      <c r="J251" s="111" t="str">
        <f>IFERROR(VLOOKUP(D251,DB!A:G,7,0),"")</f>
        <v/>
      </c>
      <c r="K251" s="117"/>
      <c r="L251" s="118" t="str">
        <f>IFERROR(VLOOKUP(D251,DB!A:I,9,0),"")</f>
        <v/>
      </c>
    </row>
    <row r="252" spans="1:12" ht="31.5" customHeight="1">
      <c r="A252" s="113"/>
      <c r="B252" s="112" t="str">
        <f>IFERROR(VLOOKUP(D252,DB!A:K,11,0),"")</f>
        <v/>
      </c>
      <c r="C252" s="114"/>
      <c r="D252" s="112"/>
      <c r="E252" s="115"/>
      <c r="F252" s="116"/>
      <c r="G252" s="81">
        <f ca="1">IFERROR(NOW()-F252,"-")</f>
        <v>45937.608860532404</v>
      </c>
      <c r="H252" s="116"/>
      <c r="I252" s="112" t="str">
        <f>IFERROR(VLOOKUP(D252,DB!A:F,6,0),"")</f>
        <v/>
      </c>
      <c r="J252" s="111" t="str">
        <f>IFERROR(VLOOKUP(D252,DB!A:G,7,0),"")</f>
        <v/>
      </c>
      <c r="K252" s="117"/>
      <c r="L252" s="118" t="str">
        <f>IFERROR(VLOOKUP(D252,DB!A:I,9,0),"")</f>
        <v/>
      </c>
    </row>
    <row r="253" spans="1:12" ht="31.5" customHeight="1">
      <c r="A253" s="113"/>
      <c r="B253" s="112" t="str">
        <f>IFERROR(VLOOKUP(D253,DB!A:K,11,0),"")</f>
        <v/>
      </c>
      <c r="C253" s="114"/>
      <c r="D253" s="112"/>
      <c r="E253" s="115"/>
      <c r="F253" s="116"/>
      <c r="G253" s="81">
        <f ca="1">IFERROR(NOW()-F253,"-")</f>
        <v>45937.608860532404</v>
      </c>
      <c r="H253" s="116"/>
      <c r="I253" s="112" t="str">
        <f>IFERROR(VLOOKUP(D253,DB!A:F,6,0),"")</f>
        <v/>
      </c>
      <c r="J253" s="111" t="str">
        <f>IFERROR(VLOOKUP(D253,DB!A:G,7,0),"")</f>
        <v/>
      </c>
      <c r="K253" s="117"/>
      <c r="L253" s="118" t="str">
        <f>IFERROR(VLOOKUP(D253,DB!A:I,9,0),"")</f>
        <v/>
      </c>
    </row>
    <row r="254" spans="1:12" ht="31.5" customHeight="1">
      <c r="A254" s="113"/>
      <c r="B254" s="112" t="str">
        <f>IFERROR(VLOOKUP(D254,DB!A:K,11,0),"")</f>
        <v/>
      </c>
      <c r="C254" s="114"/>
      <c r="D254" s="112"/>
      <c r="E254" s="115"/>
      <c r="F254" s="116"/>
      <c r="G254" s="81">
        <f ca="1">IFERROR(NOW()-F254,"-")</f>
        <v>45937.608860532404</v>
      </c>
      <c r="H254" s="116"/>
      <c r="I254" s="112" t="str">
        <f>IFERROR(VLOOKUP(D254,DB!A:F,6,0),"")</f>
        <v/>
      </c>
      <c r="J254" s="111" t="str">
        <f>IFERROR(VLOOKUP(D254,DB!A:G,7,0),"")</f>
        <v/>
      </c>
      <c r="K254" s="117"/>
      <c r="L254" s="118" t="str">
        <f>IFERROR(VLOOKUP(D254,DB!A:I,9,0),"")</f>
        <v/>
      </c>
    </row>
    <row r="255" spans="1:12" ht="31.5" customHeight="1">
      <c r="A255" s="113"/>
      <c r="B255" s="112" t="str">
        <f>IFERROR(VLOOKUP(D255,DB!A:K,11,0),"")</f>
        <v/>
      </c>
      <c r="C255" s="114"/>
      <c r="D255" s="112"/>
      <c r="E255" s="115"/>
      <c r="F255" s="116"/>
      <c r="G255" s="81">
        <f ca="1">IFERROR(NOW()-F255,"-")</f>
        <v>45937.608860532404</v>
      </c>
      <c r="H255" s="116"/>
      <c r="I255" s="112" t="str">
        <f>IFERROR(VLOOKUP(D255,DB!A:F,6,0),"")</f>
        <v/>
      </c>
      <c r="J255" s="111" t="str">
        <f>IFERROR(VLOOKUP(D255,DB!A:G,7,0),"")</f>
        <v/>
      </c>
      <c r="K255" s="117"/>
      <c r="L255" s="118" t="str">
        <f>IFERROR(VLOOKUP(D255,DB!A:I,9,0),"")</f>
        <v/>
      </c>
    </row>
    <row r="256" spans="1:12" ht="31.5" customHeight="1">
      <c r="A256" s="113"/>
      <c r="B256" s="112" t="str">
        <f>IFERROR(VLOOKUP(D256,DB!A:K,11,0),"")</f>
        <v/>
      </c>
      <c r="C256" s="114"/>
      <c r="D256" s="112"/>
      <c r="E256" s="115"/>
      <c r="F256" s="116"/>
      <c r="G256" s="81">
        <f ca="1">IFERROR(NOW()-F256,"-")</f>
        <v>45937.608860532404</v>
      </c>
      <c r="H256" s="116"/>
      <c r="I256" s="112" t="str">
        <f>IFERROR(VLOOKUP(D256,DB!A:F,6,0),"")</f>
        <v/>
      </c>
      <c r="J256" s="111" t="str">
        <f>IFERROR(VLOOKUP(D256,DB!A:G,7,0),"")</f>
        <v/>
      </c>
      <c r="K256" s="117"/>
      <c r="L256" s="118" t="str">
        <f>IFERROR(VLOOKUP(D256,DB!A:I,9,0),"")</f>
        <v/>
      </c>
    </row>
  </sheetData>
  <dataValidations count="2">
    <dataValidation allowBlank="1" showInputMessage="1" showErrorMessage="1" sqref="E1" xr:uid="{380493DB-286A-4683-AF55-C78F04945A49}"/>
    <dataValidation type="list" allowBlank="1" showInputMessage="1" showErrorMessage="1" sqref="E3 E5:E25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2025-10-07T11:38:46Z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