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4778" documentId="13_ncr:1_{F6CB121F-512D-4AA6-A0C1-0FB36C537598}" xr6:coauthVersionLast="47" xr6:coauthVersionMax="47" xr10:uidLastSave="{2F28A014-7355-4A44-8C9E-C642FA34B4F2}"/>
  <bookViews>
    <workbookView xWindow="-109" yWindow="-109" windowWidth="26301" windowHeight="14169" firstSheet="6"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G10" i="3"/>
  <c r="G11" i="3"/>
  <c r="G12" i="3"/>
  <c r="G13" i="3"/>
  <c r="I3" i="4"/>
  <c r="J3" i="4"/>
  <c r="I3" i="6"/>
  <c r="I4" i="6"/>
  <c r="L10" i="3"/>
  <c r="J10" i="3"/>
  <c r="I10" i="3"/>
  <c r="B10" i="3"/>
  <c r="L3" i="6"/>
  <c r="L4" i="6"/>
  <c r="L2" i="6"/>
  <c r="J4" i="6"/>
  <c r="J3" i="6"/>
  <c r="J2" i="6"/>
  <c r="I2" i="6"/>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L81" i="5"/>
  <c r="J81" i="5"/>
  <c r="I81" i="5"/>
  <c r="G81" i="5"/>
  <c r="B81"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2" i="3"/>
  <c r="B3" i="3"/>
  <c r="B4" i="3"/>
  <c r="B5" i="3"/>
  <c r="B6" i="3"/>
  <c r="B7" i="3"/>
  <c r="B8" i="3"/>
  <c r="B9"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L2" i="3"/>
  <c r="L3" i="3"/>
  <c r="L4" i="3"/>
  <c r="L5" i="3"/>
  <c r="L6" i="3"/>
  <c r="L7" i="3"/>
  <c r="L8" i="3"/>
  <c r="L9"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J2" i="3"/>
  <c r="J3" i="3"/>
  <c r="J4" i="3"/>
  <c r="J5" i="3"/>
  <c r="J6" i="3"/>
  <c r="J7" i="3"/>
  <c r="J8" i="3"/>
  <c r="J9"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I2" i="3"/>
  <c r="I3" i="3"/>
  <c r="I4" i="3"/>
  <c r="I5" i="3"/>
  <c r="I6" i="3"/>
  <c r="I7" i="3"/>
  <c r="I8" i="3"/>
  <c r="I9"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B2" i="5"/>
  <c r="G2" i="5"/>
  <c r="I2" i="5"/>
  <c r="J2" i="5"/>
  <c r="G2" i="3"/>
  <c r="G3" i="3"/>
  <c r="G4" i="3"/>
  <c r="G5" i="3"/>
  <c r="G6" i="3"/>
  <c r="G7" i="3"/>
  <c r="G8" i="3"/>
  <c r="G9"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alcChain>
</file>

<file path=xl/sharedStrings.xml><?xml version="1.0" encoding="utf-8"?>
<sst xmlns="http://schemas.openxmlformats.org/spreadsheetml/2006/main" count="178608" uniqueCount="39088">
  <si>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</si>
  <si>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</si>
  <si>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</si>
  <si>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</si>
  <si>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</si>
  <si>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</si>
  <si>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</si>
  <si>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</si>
  <si>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</si>
  <si>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</si>
  <si>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</si>
  <si>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</si>
  <si>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</si>
  <si>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</si>
  <si>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</si>
  <si>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</si>
  <si>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</si>
  <si>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</si>
  <si>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</si>
  <si>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</si>
  <si>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</si>
  <si>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</si>
  <si>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</si>
  <si>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</si>
  <si>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</si>
  <si>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</si>
  <si>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</si>
  <si>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</si>
  <si>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</si>
  <si>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</si>
  <si>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</si>
  <si>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</si>
  <si>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</si>
  <si>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</si>
  <si>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</si>
  <si>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</si>
  <si>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</si>
  <si>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</si>
  <si>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</si>
  <si>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</si>
  <si>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</si>
  <si>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</si>
  <si>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</si>
  <si>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</si>
  <si>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</si>
  <si>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</si>
  <si>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</si>
  <si>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</si>
  <si>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</si>
  <si>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</si>
  <si>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</si>
  <si>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</si>
  <si>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</si>
  <si>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</si>
  <si>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</si>
  <si>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</si>
  <si>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</si>
  <si>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</si>
  <si>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</si>
  <si>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</si>
  <si>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</si>
  <si>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</si>
  <si>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</si>
  <si>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</si>
  <si>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</si>
  <si>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</si>
  <si>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</si>
  <si>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</si>
  <si>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</si>
  <si>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</si>
  <si>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</si>
  <si>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</si>
  <si>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</si>
  <si>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</si>
  <si>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</si>
  <si>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</si>
  <si>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</si>
  <si>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</si>
  <si>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</si>
  <si>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</si>
  <si>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</si>
  <si>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</si>
  <si>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</si>
  <si>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</si>
  <si>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</si>
  <si>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</si>
  <si>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</si>
  <si>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</si>
  <si>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</si>
  <si>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</si>
  <si>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</si>
  <si>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</si>
  <si>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</si>
  <si>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</si>
  <si>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</si>
  <si>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</si>
  <si>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</si>
  <si>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</si>
  <si>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</si>
  <si>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</si>
  <si>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</si>
  <si>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</si>
  <si>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</si>
  <si>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</si>
  <si>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</si>
  <si>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</si>
  <si>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</si>
  <si>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</si>
  <si>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</si>
  <si>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</si>
  <si>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</si>
  <si>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</si>
  <si>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</si>
  <si>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</si>
  <si>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</si>
  <si>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</si>
  <si>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</si>
  <si>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</si>
  <si>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</si>
  <si>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</si>
  <si>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</si>
  <si>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</si>
  <si>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</si>
  <si>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</si>
  <si>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</si>
  <si>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</si>
  <si>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</si>
  <si>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</si>
  <si>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</si>
  <si>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</si>
  <si>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</si>
  <si>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</si>
  <si>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</si>
  <si>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</si>
  <si>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</si>
  <si>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</si>
  <si>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</si>
  <si>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</si>
  <si>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</si>
  <si>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</si>
  <si>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</si>
  <si>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</si>
  <si>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</si>
  <si>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</si>
  <si>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</si>
  <si>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</si>
  <si>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</si>
  <si>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</si>
  <si>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</si>
  <si>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</si>
  <si>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</si>
  <si>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</si>
  <si>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</si>
  <si>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</si>
  <si>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</si>
  <si>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</si>
  <si>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</si>
  <si>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</si>
  <si>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</si>
  <si>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</si>
  <si>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</si>
  <si>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</si>
  <si>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</si>
  <si>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</si>
  <si>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</si>
  <si>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</si>
  <si>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</si>
  <si>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</si>
  <si>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</si>
  <si>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</si>
  <si>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</si>
  <si>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</si>
  <si>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</si>
  <si>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</si>
  <si>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</si>
  <si>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</si>
  <si>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</si>
  <si>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</si>
  <si>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</si>
  <si>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</si>
  <si>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</si>
  <si>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</si>
  <si>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</si>
  <si>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</si>
  <si>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</si>
  <si>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</si>
  <si>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</si>
  <si>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</si>
  <si>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</si>
  <si>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</si>
  <si>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</si>
  <si>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</si>
  <si>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</si>
  <si>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</si>
  <si>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</si>
  <si>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</si>
  <si>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</si>
  <si>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</si>
  <si>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</si>
  <si>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</si>
  <si>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</si>
  <si>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</si>
  <si>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</si>
  <si>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</si>
  <si>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</si>
  <si>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</si>
  <si>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</si>
  <si>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</si>
  <si>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</si>
  <si>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</si>
  <si>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</si>
  <si>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</si>
  <si>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</si>
  <si>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</si>
  <si>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</si>
  <si>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</si>
  <si>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</si>
  <si>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</si>
  <si>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</si>
  <si>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</si>
  <si>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</si>
  <si>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</si>
  <si>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</si>
  <si>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</si>
  <si>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</si>
  <si>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</si>
  <si>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</si>
  <si>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</si>
  <si>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</si>
  <si>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</si>
  <si>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</si>
  <si>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</si>
  <si>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</si>
  <si>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</si>
  <si>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</si>
  <si>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</si>
  <si>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</si>
  <si>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</si>
  <si>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</si>
  <si>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</si>
  <si>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</si>
  <si>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</si>
  <si>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</si>
  <si>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</si>
  <si>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</si>
  <si>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</si>
  <si>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</si>
  <si>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</si>
  <si>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</si>
  <si>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</si>
  <si>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</si>
  <si>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</si>
  <si>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</si>
  <si>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</si>
  <si>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</si>
  <si>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</si>
  <si>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</si>
  <si>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</si>
  <si>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</si>
  <si>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</si>
  <si>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</si>
  <si>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</si>
  <si>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</si>
  <si>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</si>
  <si>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</si>
  <si>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</si>
  <si>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</si>
  <si>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</si>
  <si>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</si>
  <si>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</si>
  <si>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</si>
  <si>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</si>
  <si>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</si>
  <si>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</si>
  <si>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</si>
  <si>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</si>
  <si>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</si>
  <si>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</si>
  <si>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</si>
  <si>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</si>
  <si>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</si>
  <si>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</si>
  <si>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</si>
  <si>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</si>
  <si>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</si>
  <si>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</si>
  <si>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</si>
  <si>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</si>
  <si>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</si>
  <si>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</si>
  <si>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</si>
  <si>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</si>
  <si>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</si>
  <si>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</si>
  <si>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</si>
  <si>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</si>
  <si>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</si>
  <si>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</si>
  <si>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</si>
  <si>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</si>
  <si>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</si>
  <si>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</si>
  <si>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</si>
  <si>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</si>
  <si>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</si>
  <si>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</si>
  <si>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</si>
  <si>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</si>
  <si>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</si>
  <si>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</si>
  <si>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</si>
  <si>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</si>
  <si>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</si>
  <si>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</si>
  <si>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</si>
  <si>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</si>
  <si>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</si>
  <si>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</si>
  <si>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</si>
  <si>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</si>
  <si>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</si>
  <si>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</si>
  <si>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</si>
  <si>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</si>
  <si>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</si>
  <si>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</si>
  <si>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</si>
  <si>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</si>
  <si>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</si>
  <si>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</si>
  <si>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</si>
  <si>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</si>
  <si>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</si>
  <si>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</si>
  <si>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</si>
  <si>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</si>
  <si>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</si>
  <si>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</si>
  <si>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</si>
  <si>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</si>
  <si>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</si>
  <si>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</si>
  <si>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</si>
  <si>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</si>
  <si>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</si>
  <si>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</si>
  <si>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</si>
  <si>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</si>
  <si>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</si>
  <si>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</si>
  <si>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</si>
  <si>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</si>
  <si>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</si>
  <si>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</si>
  <si>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</si>
  <si>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</si>
  <si>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</si>
  <si>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</si>
  <si>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</si>
  <si>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</si>
  <si>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</si>
  <si>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</si>
  <si>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</si>
  <si>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</si>
  <si>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</si>
  <si>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</si>
  <si>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</si>
  <si>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</si>
  <si>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</si>
  <si>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</si>
  <si>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</si>
  <si>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</si>
  <si>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</si>
  <si>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</si>
  <si>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</si>
  <si>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</si>
  <si>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</si>
  <si>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</si>
  <si>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</si>
  <si>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</si>
  <si>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</si>
  <si>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</si>
  <si>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</si>
  <si>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</si>
  <si>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</si>
  <si>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</si>
  <si>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</si>
  <si>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</si>
  <si>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</si>
  <si>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</si>
  <si>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</si>
  <si>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</si>
  <si>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</si>
  <si>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</si>
  <si>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</si>
  <si>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</si>
  <si>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</si>
  <si>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</si>
  <si>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</si>
  <si>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</si>
  <si>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</si>
  <si>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</si>
  <si>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</si>
  <si>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</si>
  <si>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</si>
  <si>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</si>
  <si>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</si>
  <si>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</si>
  <si>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</si>
  <si>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</si>
  <si>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</si>
  <si>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</si>
  <si>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</si>
  <si>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</si>
  <si>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</si>
  <si>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</si>
  <si>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</si>
  <si>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</si>
  <si>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</si>
  <si>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</si>
  <si>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</si>
  <si>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</si>
  <si>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</si>
  <si>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</si>
  <si>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</si>
  <si>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</si>
  <si>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</si>
  <si>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</si>
  <si>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</si>
  <si>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</si>
  <si>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</si>
  <si>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</si>
  <si>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</si>
  <si>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</si>
  <si>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</si>
  <si>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</si>
  <si>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</si>
  <si>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</si>
  <si>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</si>
  <si>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</si>
  <si>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</si>
  <si>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</si>
  <si>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</si>
  <si>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</si>
  <si>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</si>
  <si>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</si>
  <si>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</si>
  <si>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</si>
  <si>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</si>
  <si>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</si>
  <si>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</si>
  <si>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</si>
  <si>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</si>
  <si>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</si>
  <si>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</si>
  <si>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</si>
  <si>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</si>
  <si>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</si>
  <si>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</si>
  <si>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</si>
  <si>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</si>
  <si>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</si>
  <si>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</si>
  <si>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</si>
  <si>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</si>
  <si>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</si>
  <si>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</si>
  <si>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</si>
  <si>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</si>
  <si>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</si>
  <si>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</si>
  <si>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</si>
  <si>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</si>
  <si>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</si>
  <si>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</si>
  <si>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</si>
  <si>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</si>
  <si>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</si>
  <si>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</si>
  <si>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</si>
  <si>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</si>
  <si>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</si>
  <si>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</si>
  <si>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</si>
  <si>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</si>
  <si>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</si>
  <si>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</si>
  <si>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</si>
  <si>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</si>
  <si>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</si>
  <si>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</si>
  <si>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</si>
  <si>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</si>
  <si>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</si>
  <si>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</si>
  <si>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</si>
  <si>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</si>
  <si>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</si>
  <si>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</si>
  <si>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</si>
  <si>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</si>
  <si>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</si>
  <si>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</si>
  <si>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</si>
  <si>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</si>
  <si>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</si>
  <si>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</si>
  <si>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</si>
  <si>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</si>
  <si>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</si>
  <si>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</si>
  <si>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</si>
  <si>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</si>
  <si>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</si>
  <si>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</si>
  <si>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</si>
  <si>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</si>
  <si>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</si>
  <si>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</si>
  <si>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</si>
  <si>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</si>
  <si>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</si>
  <si>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</si>
  <si>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</si>
  <si>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</si>
  <si>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</si>
  <si>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</si>
  <si>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</si>
  <si>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</si>
  <si>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</si>
  <si>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</si>
  <si>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</si>
  <si>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</si>
  <si>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</si>
  <si>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</si>
  <si>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</si>
  <si>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</si>
  <si>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</si>
  <si>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</si>
  <si>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</si>
  <si>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</si>
  <si>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</si>
  <si>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</si>
  <si>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</si>
  <si>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</si>
  <si>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</si>
  <si>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</si>
  <si>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</si>
  <si>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</si>
  <si>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</si>
  <si>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</si>
  <si>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</si>
  <si>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</si>
  <si>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</si>
  <si>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</si>
  <si>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</si>
  <si>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</si>
  <si>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</si>
  <si>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</si>
  <si>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</si>
  <si>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</si>
  <si>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</si>
  <si>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</si>
  <si>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</si>
  <si>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</si>
  <si>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</si>
  <si>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</si>
  <si>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</si>
  <si>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</si>
  <si>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</si>
  <si>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</si>
  <si>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</si>
  <si>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</si>
  <si>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</si>
  <si>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</si>
  <si>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</si>
  <si>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</si>
  <si>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</si>
  <si>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</si>
  <si>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</si>
  <si>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</si>
  <si>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</si>
  <si>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</si>
  <si>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</si>
  <si>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</si>
  <si>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</si>
  <si>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</si>
  <si>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</si>
  <si>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</si>
  <si>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</si>
  <si>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</si>
  <si>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</si>
  <si>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</si>
  <si>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</si>
  <si>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</si>
  <si>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</si>
  <si>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</si>
  <si>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</si>
  <si>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</si>
  <si>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</si>
  <si>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</si>
  <si>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</si>
  <si>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</si>
  <si>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</si>
  <si>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</si>
  <si>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</si>
  <si>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</si>
  <si>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</si>
  <si>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</si>
  <si>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</si>
  <si>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</si>
  <si>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</si>
  <si>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</si>
  <si>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</si>
  <si>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</si>
  <si>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</si>
  <si>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</si>
  <si>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</si>
  <si>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</si>
  <si>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</si>
  <si>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</si>
  <si>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</si>
  <si>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</si>
  <si>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</si>
  <si>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</si>
  <si>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</si>
  <si>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</si>
  <si>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</si>
  <si>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</si>
  <si>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</si>
  <si>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</si>
  <si>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</si>
  <si>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</si>
  <si>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</si>
  <si>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</si>
  <si>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</si>
  <si>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</si>
  <si>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</si>
  <si>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</si>
  <si>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</si>
  <si>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</si>
  <si>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</si>
  <si>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</si>
  <si>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</si>
  <si>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</si>
  <si>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</si>
  <si>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</si>
  <si>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</si>
  <si>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</si>
  <si>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</si>
  <si>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</si>
  <si>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</si>
  <si>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</si>
  <si>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</si>
  <si>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</si>
  <si>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</si>
  <si>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</si>
  <si>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</si>
  <si>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</si>
  <si>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</si>
  <si>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</si>
  <si>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</si>
  <si>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</si>
  <si>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</si>
  <si>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</si>
  <si>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</si>
  <si>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</si>
  <si>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</si>
  <si>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</si>
  <si>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</si>
  <si>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</si>
  <si>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</si>
  <si>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</si>
  <si>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</si>
  <si>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</si>
  <si>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</si>
  <si>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</si>
  <si>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</si>
  <si>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</si>
  <si>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</si>
  <si>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</si>
  <si>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</si>
  <si>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</si>
  <si>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</si>
  <si>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</si>
  <si>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</si>
  <si>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</si>
  <si>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</si>
  <si>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</si>
  <si>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</si>
  <si>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</si>
  <si>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</si>
  <si>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</si>
  <si>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</si>
  <si>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</si>
  <si>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</si>
  <si>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</si>
  <si>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</si>
  <si>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</si>
  <si>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</si>
  <si>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</si>
  <si>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</si>
  <si>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</si>
  <si>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</si>
  <si>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</si>
  <si>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</si>
  <si>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</si>
  <si>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</si>
  <si>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</si>
  <si>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</si>
  <si>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</si>
  <si>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</si>
  <si>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</si>
  <si>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</si>
  <si>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</si>
  <si>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</si>
  <si>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</si>
  <si>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</si>
  <si>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</si>
  <si>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</si>
  <si>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</si>
  <si>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</si>
  <si>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</si>
  <si>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</si>
  <si>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</si>
  <si>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</si>
  <si>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</si>
  <si>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</si>
  <si>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</si>
  <si>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</si>
  <si>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</si>
  <si>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</si>
  <si>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</si>
  <si>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</si>
  <si>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</si>
  <si>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</si>
  <si>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</si>
  <si>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</si>
  <si>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</si>
  <si>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</si>
  <si>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</si>
  <si>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</si>
  <si>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</si>
  <si>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</si>
  <si>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</si>
  <si>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</si>
  <si>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</si>
  <si>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</si>
  <si>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</si>
  <si>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</si>
  <si>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</si>
  <si>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</si>
  <si>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</si>
  <si>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</si>
  <si>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</si>
  <si>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</si>
  <si>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</si>
  <si>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</si>
  <si>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</si>
  <si>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</si>
  <si>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</si>
  <si>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</si>
  <si>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</si>
  <si>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</si>
  <si>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</si>
  <si>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</si>
  <si>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</si>
  <si>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</si>
  <si>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</si>
  <si>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</si>
  <si>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</si>
  <si>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</si>
  <si>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</si>
  <si>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</si>
  <si>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</si>
  <si>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</si>
  <si>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</si>
  <si>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</si>
  <si>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</si>
  <si>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</si>
  <si>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</si>
  <si>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</si>
  <si>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</si>
  <si>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</si>
  <si>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</si>
  <si>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</si>
  <si>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</si>
  <si>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</si>
  <si>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</si>
  <si>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</si>
  <si>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</si>
  <si>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</si>
  <si>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</si>
  <si>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</si>
  <si>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</si>
  <si>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</si>
  <si>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</si>
  <si>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</si>
  <si>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</si>
  <si>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</si>
  <si>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</si>
  <si>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</si>
  <si>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</si>
  <si>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</si>
  <si>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</si>
  <si>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</si>
  <si>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</si>
  <si>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</si>
  <si>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</si>
  <si>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</si>
  <si>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</si>
  <si>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</si>
  <si>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</si>
  <si>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</si>
  <si>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</si>
  <si>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</si>
  <si>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</si>
  <si>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</si>
  <si>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</si>
  <si>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</si>
  <si>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</si>
  <si>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</si>
  <si>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</si>
  <si>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</si>
  <si>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</si>
  <si>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</si>
  <si>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</si>
  <si>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</si>
  <si>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</si>
  <si>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</si>
  <si>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</si>
  <si>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</si>
  <si>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</si>
  <si>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</si>
  <si>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</si>
  <si>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</si>
  <si>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</si>
  <si>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</si>
  <si>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</si>
  <si>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</si>
  <si>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</si>
  <si>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</si>
  <si>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</si>
  <si>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</si>
  <si>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</si>
  <si>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</si>
  <si>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</si>
  <si>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</si>
  <si>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</si>
  <si>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</si>
  <si>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</si>
  <si>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</si>
  <si>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</si>
  <si>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</si>
  <si>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</si>
  <si>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</si>
  <si>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</si>
  <si>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</si>
  <si>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</si>
  <si>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</si>
  <si>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</si>
  <si>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</si>
  <si>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</si>
  <si>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</si>
  <si>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</si>
  <si>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</si>
  <si>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</si>
  <si>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</si>
  <si>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</si>
  <si>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</si>
  <si>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</si>
  <si>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</si>
  <si>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</si>
  <si>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</si>
  <si>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</si>
  <si>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</si>
  <si>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</si>
  <si>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</si>
  <si>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</si>
  <si>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</si>
  <si>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</si>
  <si>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</si>
  <si>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</si>
  <si>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</si>
  <si>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</si>
  <si>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</si>
  <si>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</si>
  <si>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</si>
  <si>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</si>
  <si>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</si>
  <si>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</si>
  <si>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</si>
  <si>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</si>
  <si>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</si>
  <si>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</si>
  <si>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</si>
  <si>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</si>
  <si>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</si>
  <si>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</si>
  <si>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</si>
  <si>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</si>
  <si>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</si>
  <si>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</si>
  <si>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</si>
  <si>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</si>
  <si>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</si>
  <si>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</si>
  <si>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</si>
  <si>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</si>
  <si>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</si>
  <si>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</si>
  <si>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</si>
  <si>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</si>
  <si>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</si>
  <si>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</si>
  <si>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</si>
  <si>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</si>
  <si>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</si>
  <si>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</si>
  <si>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</si>
  <si>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</si>
  <si>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</si>
  <si>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</si>
  <si>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</si>
  <si>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</si>
  <si>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</si>
  <si>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</si>
  <si>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</si>
  <si>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</si>
  <si>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</si>
  <si>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</si>
  <si>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</si>
  <si>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</si>
  <si>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</si>
  <si>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</si>
  <si>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</si>
  <si>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</si>
  <si>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</si>
  <si>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</si>
  <si>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</si>
  <si>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</si>
  <si>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</si>
  <si>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</si>
  <si>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</si>
  <si>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</si>
  <si>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</si>
  <si>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</si>
  <si>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</si>
  <si>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</si>
  <si>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</si>
  <si>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</si>
  <si>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</si>
  <si>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</si>
  <si>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</si>
  <si>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</si>
  <si>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</si>
  <si>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</si>
  <si>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</si>
  <si>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</si>
  <si>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</si>
  <si>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</si>
  <si>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</si>
  <si>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</si>
  <si>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</si>
  <si>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</si>
  <si>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</si>
  <si>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</si>
  <si>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</si>
  <si>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</si>
  <si>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</si>
  <si>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</si>
  <si>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</si>
  <si>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</si>
  <si>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</si>
  <si>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</si>
  <si>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</si>
  <si>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</si>
  <si>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</si>
  <si>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</si>
  <si>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</si>
  <si>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</si>
  <si>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</si>
  <si>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</si>
  <si>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</si>
  <si>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</si>
  <si>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</si>
  <si>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</si>
  <si>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</si>
  <si>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</si>
  <si>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</si>
  <si>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</si>
  <si>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</si>
  <si>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</si>
  <si>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</si>
  <si>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</si>
  <si>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</si>
  <si>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</si>
  <si>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</si>
  <si>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</si>
  <si>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</si>
  <si>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</si>
  <si>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</si>
  <si>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</si>
  <si>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</si>
  <si>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</si>
  <si>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</si>
  <si>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</si>
  <si>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</si>
  <si>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</si>
  <si>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</si>
  <si>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</si>
  <si>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</si>
  <si>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</si>
  <si>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</si>
  <si>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</si>
  <si>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</si>
  <si>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</si>
  <si>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</si>
  <si>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</si>
  <si>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</si>
  <si>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</si>
  <si>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</si>
  <si>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</si>
  <si>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</si>
  <si>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</si>
  <si>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</si>
  <si>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</si>
  <si>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</si>
  <si>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</si>
  <si>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</si>
  <si>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</si>
  <si>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</si>
  <si>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</si>
  <si>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</si>
  <si>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</si>
  <si>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</si>
  <si>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</si>
  <si>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</si>
  <si>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</si>
  <si>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</si>
  <si>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</si>
  <si>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</si>
  <si>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</si>
  <si>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</si>
  <si>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</si>
  <si>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</si>
  <si>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</si>
  <si>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</si>
  <si>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</si>
  <si>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</si>
  <si>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</si>
  <si>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</si>
  <si>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</si>
  <si>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</si>
  <si>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</si>
  <si>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</si>
  <si>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</si>
  <si>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</si>
  <si>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</si>
  <si>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</si>
  <si>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</si>
  <si>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</si>
  <si>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</si>
  <si>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</si>
  <si>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</si>
  <si>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</si>
  <si>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</si>
  <si>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</si>
  <si>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</si>
  <si>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</si>
  <si>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</si>
  <si>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</si>
  <si>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</si>
  <si>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</si>
  <si>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</si>
  <si>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</si>
  <si>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</si>
  <si>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</si>
  <si>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</si>
  <si>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</si>
  <si>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</si>
  <si>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</si>
  <si>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</si>
  <si>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</si>
  <si>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</si>
  <si>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</si>
  <si>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</si>
  <si>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</si>
  <si>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</si>
  <si>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</si>
  <si>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</si>
  <si>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</si>
  <si>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</si>
  <si>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</si>
  <si>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</si>
  <si>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</si>
  <si>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</si>
  <si>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</si>
  <si>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</si>
  <si>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</si>
  <si>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</si>
  <si>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</si>
  <si>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</si>
  <si>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</si>
  <si>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</si>
  <si>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</si>
  <si>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</si>
  <si>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</si>
  <si>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</si>
  <si>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</si>
  <si>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</si>
  <si>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</si>
  <si>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</si>
  <si>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</si>
  <si>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</si>
  <si>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</si>
  <si>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</si>
  <si>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</si>
  <si>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</si>
  <si>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</si>
  <si>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</si>
  <si>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</si>
  <si>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</si>
  <si>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</si>
  <si>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</si>
  <si>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</si>
  <si>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</si>
  <si>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</si>
  <si>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</si>
  <si>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</si>
  <si>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</si>
  <si>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</si>
  <si>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</si>
  <si>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</si>
  <si>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</si>
  <si>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</si>
  <si>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</si>
  <si>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</si>
  <si>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</si>
  <si>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</si>
  <si>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</si>
  <si>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</si>
  <si>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</si>
  <si>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</si>
  <si>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</si>
  <si>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</si>
  <si>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</si>
  <si>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</si>
  <si>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</si>
  <si>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</si>
  <si>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</si>
  <si>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</si>
  <si>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</si>
  <si>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</si>
  <si>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</si>
  <si>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</si>
  <si>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</si>
  <si>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</si>
  <si>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</si>
  <si>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</si>
  <si>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</si>
  <si>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</si>
  <si>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</si>
  <si>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</si>
  <si>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</si>
  <si>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</si>
  <si>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</si>
  <si>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</si>
  <si>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</si>
  <si>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</si>
  <si>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</si>
  <si>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</si>
  <si>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</si>
  <si>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</si>
  <si>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</si>
  <si>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</si>
  <si>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</si>
  <si>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</si>
  <si>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</si>
  <si>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</si>
  <si>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</si>
  <si>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</si>
  <si>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</si>
  <si>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</si>
  <si>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</si>
  <si>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</si>
  <si>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</si>
  <si>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</si>
  <si>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</si>
  <si>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</si>
  <si>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</si>
  <si>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</si>
  <si>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</si>
  <si>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</si>
  <si>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</si>
  <si>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</si>
  <si>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</si>
  <si>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</si>
  <si>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</si>
  <si>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</si>
  <si>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</si>
  <si>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</si>
  <si>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</si>
  <si>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</si>
  <si>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</si>
  <si>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</si>
  <si>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</si>
  <si>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</si>
  <si>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</si>
  <si>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</si>
  <si>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</si>
  <si>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</si>
  <si>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</si>
  <si>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</si>
  <si>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</si>
  <si>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</si>
  <si>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</si>
  <si>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</si>
  <si>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</si>
  <si>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</si>
  <si>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</si>
  <si>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</si>
  <si>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</si>
  <si>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</si>
  <si>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</si>
  <si>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</si>
  <si>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</si>
  <si>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</si>
  <si>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</si>
  <si>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</si>
  <si>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</si>
  <si>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</si>
  <si>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</si>
  <si>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</si>
  <si>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</si>
  <si>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</si>
  <si>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</si>
  <si>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</si>
  <si>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</si>
  <si>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</si>
  <si>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</si>
  <si>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</si>
  <si>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</si>
  <si>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</si>
  <si>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</si>
  <si>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</si>
  <si>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</si>
  <si>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</si>
  <si>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</si>
  <si>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</si>
  <si>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</si>
  <si>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</si>
  <si>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</si>
  <si>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</si>
  <si>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</si>
  <si>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</si>
  <si>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</si>
  <si>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</si>
  <si>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</si>
  <si>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</si>
  <si>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</si>
  <si>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</si>
  <si>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</si>
  <si>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</si>
  <si>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</si>
  <si>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</si>
  <si>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</si>
  <si>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</si>
  <si>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</si>
  <si>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</si>
  <si>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</si>
  <si>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</si>
  <si>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</si>
  <si>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</si>
  <si>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</si>
  <si>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</si>
  <si>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</si>
  <si>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</si>
  <si>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</si>
  <si>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</si>
  <si>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</si>
  <si>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</si>
  <si>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</si>
  <si>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</si>
  <si>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</si>
  <si>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</si>
  <si>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</si>
  <si>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</si>
  <si>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</si>
  <si>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</si>
  <si>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</si>
  <si>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</si>
  <si>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</si>
  <si>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</si>
  <si>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</si>
  <si>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</si>
  <si>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</si>
  <si>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</si>
  <si>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</si>
  <si>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</si>
  <si>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</si>
  <si>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</si>
  <si>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</si>
  <si>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</si>
  <si>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</si>
  <si>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</si>
  <si>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</si>
  <si>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</si>
  <si>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</si>
  <si>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</si>
  <si>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</si>
  <si>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</si>
  <si>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</si>
  <si>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</si>
  <si>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</si>
  <si>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</si>
  <si>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</si>
  <si>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</si>
  <si>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</si>
  <si>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</si>
  <si>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</si>
  <si>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</si>
  <si>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</si>
  <si>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</si>
  <si>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</si>
  <si>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</si>
  <si>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</si>
  <si>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</si>
  <si>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</si>
  <si>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</si>
  <si>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</si>
  <si>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</si>
  <si>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</si>
  <si>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</si>
  <si>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</si>
  <si>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</si>
  <si>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</si>
  <si>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</si>
  <si>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</si>
  <si>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</si>
  <si>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</si>
  <si>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</si>
  <si>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</si>
  <si>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</si>
  <si>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</si>
  <si>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</si>
  <si>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</si>
  <si>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</si>
  <si>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</si>
  <si>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</si>
  <si>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</si>
  <si>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</si>
  <si>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</si>
  <si>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</si>
  <si>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</si>
  <si>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</si>
  <si>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</si>
  <si>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</si>
  <si>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</si>
  <si>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</si>
  <si>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</si>
  <si>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</si>
  <si>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</si>
  <si>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</si>
  <si>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</si>
  <si>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</si>
  <si>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</si>
  <si>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</si>
  <si>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</si>
  <si>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</si>
  <si>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</si>
  <si>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</si>
  <si>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</si>
  <si>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</si>
  <si>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</si>
  <si>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</si>
  <si>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</si>
  <si>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</si>
  <si>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</si>
  <si>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</si>
  <si>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</si>
  <si>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</si>
  <si>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</si>
  <si>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</si>
  <si>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</si>
  <si>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</si>
  <si>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</si>
  <si>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</si>
  <si>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</si>
  <si>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</si>
  <si>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</si>
  <si>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</si>
  <si>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</si>
  <si>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</si>
  <si>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</si>
  <si>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</si>
  <si>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</si>
  <si>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</si>
  <si>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</si>
  <si>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</si>
  <si>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</si>
  <si>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</si>
  <si>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</si>
  <si>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</si>
  <si>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</si>
  <si>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</si>
  <si>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</si>
  <si>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</si>
  <si>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</si>
  <si>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</si>
  <si>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</si>
  <si>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</si>
  <si>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</si>
  <si>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</si>
  <si>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</si>
  <si>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</si>
  <si>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</si>
  <si>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</si>
  <si>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</si>
  <si>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</si>
  <si>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</si>
  <si>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</si>
  <si>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</si>
  <si>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</si>
  <si>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</si>
  <si>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</si>
  <si>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</si>
  <si>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</si>
  <si>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</si>
  <si>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</si>
  <si>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</si>
  <si>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</si>
  <si>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</si>
  <si>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</si>
  <si>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</si>
  <si>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</si>
  <si>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</si>
  <si>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</si>
  <si>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</si>
  <si>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</si>
  <si>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</si>
  <si>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</si>
  <si>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</si>
  <si>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</si>
  <si>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</si>
  <si>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</si>
  <si>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</si>
  <si>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</si>
  <si>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</si>
  <si>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</si>
  <si>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</si>
  <si>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</si>
  <si>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</si>
  <si>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</si>
  <si>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</si>
  <si>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</si>
  <si>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</si>
  <si>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</si>
  <si>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</si>
  <si>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</si>
  <si>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</si>
  <si>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</si>
  <si>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</si>
  <si>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</si>
  <si>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</si>
  <si>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</si>
  <si>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</si>
  <si>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</si>
  <si>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</si>
  <si>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</si>
  <si>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</si>
  <si>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</si>
  <si>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</si>
  <si>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</si>
  <si>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</si>
  <si>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</si>
  <si>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</si>
  <si>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</si>
  <si>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</si>
  <si>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</si>
  <si>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</si>
  <si>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</si>
  <si>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</si>
  <si>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</si>
  <si>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</si>
  <si>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</si>
  <si>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</si>
  <si>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</si>
  <si>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</si>
  <si>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</si>
  <si>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</si>
  <si>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</si>
  <si>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</si>
  <si>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</si>
  <si>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</si>
  <si>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</si>
  <si>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</si>
  <si>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</si>
  <si>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</si>
  <si>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</si>
  <si>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</si>
  <si>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</si>
  <si>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</si>
  <si>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</si>
  <si>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</si>
  <si>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</si>
  <si>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</si>
  <si>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</si>
  <si>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</si>
  <si>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</si>
  <si>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</si>
  <si>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</si>
  <si>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</si>
  <si>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</si>
  <si>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</si>
  <si>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</si>
  <si>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</si>
  <si>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</si>
  <si>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</si>
  <si>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</si>
  <si>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</si>
  <si>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</si>
  <si>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</si>
  <si>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</si>
  <si>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</si>
  <si>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</si>
  <si>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</si>
  <si>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</si>
  <si>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</si>
  <si>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</si>
  <si>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</si>
  <si>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</si>
  <si>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</si>
  <si>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</si>
  <si>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</si>
  <si>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</si>
  <si>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</si>
  <si>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</si>
  <si>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</si>
  <si>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</si>
  <si>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</si>
  <si>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</si>
  <si>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</si>
  <si>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</si>
  <si>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</si>
  <si>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</si>
  <si>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</si>
  <si>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</si>
  <si>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</si>
  <si>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</si>
  <si>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</si>
  <si>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</si>
  <si>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</si>
  <si>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</si>
  <si>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</si>
  <si>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</si>
  <si>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</si>
  <si>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</si>
  <si>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</si>
  <si>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</si>
  <si>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</si>
  <si>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</si>
  <si>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</si>
  <si>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</si>
  <si>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</si>
  <si>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</si>
  <si>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</si>
  <si>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</si>
  <si>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</si>
  <si>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</si>
  <si>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</si>
  <si>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</si>
  <si>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</si>
  <si>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</si>
  <si>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</si>
  <si>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</si>
  <si>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</si>
  <si>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</si>
  <si>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</si>
  <si>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</si>
  <si>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</si>
  <si>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</si>
  <si>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</si>
  <si>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</si>
  <si>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</si>
  <si>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</si>
  <si>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</si>
  <si>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</si>
  <si>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</si>
  <si>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</si>
  <si>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</si>
  <si>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</si>
  <si>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</si>
  <si>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</si>
  <si>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</si>
  <si>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</si>
  <si>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</si>
  <si>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</si>
  <si>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</si>
  <si>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</si>
  <si>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</si>
  <si>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</si>
  <si>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</si>
  <si>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</si>
  <si>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</si>
  <si>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</si>
  <si>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</si>
  <si>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</si>
  <si>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</si>
  <si>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</si>
  <si>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</si>
  <si>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</si>
  <si>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</si>
  <si>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</si>
  <si>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</si>
  <si>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</si>
  <si>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</si>
  <si>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</si>
  <si>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</si>
  <si>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</si>
  <si>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</si>
  <si>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</si>
  <si>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</si>
  <si>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</si>
  <si>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</si>
  <si>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</si>
  <si>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</si>
  <si>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</si>
  <si>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</si>
  <si>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</si>
  <si>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</si>
  <si>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</si>
  <si>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</si>
  <si>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</si>
  <si>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</si>
  <si>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</si>
  <si>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</si>
  <si>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</si>
  <si>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</si>
  <si>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</si>
  <si>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</si>
  <si>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</si>
  <si>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</si>
  <si>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</si>
  <si>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</si>
  <si>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</si>
  <si>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</si>
  <si>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</si>
  <si>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</si>
  <si>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</si>
  <si>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</si>
  <si>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</si>
  <si>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</si>
  <si>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</si>
  <si>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</si>
  <si>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</si>
  <si>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</si>
  <si>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</si>
  <si>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</si>
  <si>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</si>
  <si>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</si>
  <si>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</si>
  <si>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</si>
  <si>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</si>
  <si>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</si>
  <si>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</si>
  <si>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</si>
  <si>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</si>
  <si>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</si>
  <si>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</si>
  <si>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</si>
  <si>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</si>
  <si>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</si>
  <si>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</si>
  <si>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</si>
  <si>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</si>
  <si>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</si>
  <si>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</si>
  <si>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</si>
  <si>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</si>
  <si>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</si>
  <si>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</si>
  <si>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</si>
  <si>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</si>
  <si>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</si>
  <si>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</si>
  <si>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</si>
  <si>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</si>
  <si>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</si>
  <si>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</si>
  <si>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</si>
  <si>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</si>
  <si>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</si>
  <si>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</si>
  <si>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</si>
  <si>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</si>
  <si>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</si>
  <si>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</si>
  <si>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</si>
  <si>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</si>
  <si>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</si>
  <si>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</si>
  <si>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</si>
  <si>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</si>
  <si>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</si>
  <si>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</si>
  <si>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</si>
  <si>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</si>
  <si>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</si>
  <si>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</si>
  <si>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</si>
  <si>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</si>
  <si>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</si>
  <si>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</si>
  <si>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</si>
  <si>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</si>
  <si>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</si>
  <si>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</si>
  <si>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</si>
  <si>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</si>
  <si>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</si>
  <si>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</si>
  <si>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</si>
  <si>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</si>
  <si>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</si>
  <si>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</si>
  <si>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</si>
  <si>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</si>
  <si>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</si>
  <si>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</si>
  <si>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</si>
  <si>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</si>
  <si>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</si>
  <si>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</si>
  <si>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</si>
  <si>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</si>
  <si>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</si>
  <si>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</si>
  <si>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</si>
  <si>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</si>
  <si>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</si>
  <si>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</si>
  <si>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</si>
  <si>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</si>
  <si>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</si>
  <si>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</si>
  <si>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</si>
  <si>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</si>
  <si>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</si>
  <si>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</si>
  <si>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</si>
  <si>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</si>
  <si>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</si>
  <si>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</si>
  <si>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</si>
  <si>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</si>
  <si>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</si>
  <si>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</si>
  <si>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</si>
  <si>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</si>
  <si>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</si>
  <si>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</si>
  <si>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</si>
  <si>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</si>
  <si>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</si>
  <si>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</si>
  <si>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</si>
  <si>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</si>
  <si>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</si>
  <si>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</si>
  <si>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</si>
  <si>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</si>
  <si>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</si>
  <si>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</si>
  <si>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</si>
  <si>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</si>
  <si>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</si>
  <si>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</si>
  <si>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</si>
  <si>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</si>
  <si>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</si>
  <si>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</si>
  <si>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</si>
  <si>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</si>
  <si>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</si>
  <si>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</si>
  <si>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</si>
  <si>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</si>
  <si>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</si>
  <si>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</si>
  <si>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</si>
  <si>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</si>
  <si>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</si>
  <si>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</si>
  <si>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</si>
  <si>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</si>
  <si>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</si>
  <si>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</si>
  <si>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</si>
  <si>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</si>
  <si>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</si>
  <si>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</si>
  <si>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</si>
  <si>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</si>
  <si>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</si>
  <si>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</si>
  <si>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</si>
  <si>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</si>
  <si>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</si>
  <si>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</si>
  <si>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</si>
  <si>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</si>
  <si>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</si>
  <si>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</si>
  <si>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</si>
  <si>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</si>
  <si>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</si>
  <si>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</si>
  <si>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</si>
  <si>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</si>
  <si>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</si>
  <si>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</si>
  <si>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</si>
  <si>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</si>
  <si>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</si>
  <si>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</si>
  <si>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</si>
  <si>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</si>
  <si>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</si>
  <si>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</si>
  <si>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</si>
  <si>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</si>
  <si>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</si>
  <si>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</si>
  <si>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</si>
  <si>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</si>
  <si>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</si>
  <si>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</si>
  <si>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</si>
  <si>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</si>
  <si>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</si>
  <si>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</si>
  <si>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</si>
  <si>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</si>
  <si>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</si>
  <si>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</si>
  <si>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</si>
  <si>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</si>
  <si>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</si>
  <si>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</si>
  <si>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</si>
  <si>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</si>
  <si>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</si>
  <si>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</si>
  <si>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</si>
  <si>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</si>
  <si>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</si>
  <si>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</si>
  <si>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</si>
  <si>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</si>
  <si>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</si>
  <si>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</si>
  <si>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</si>
  <si>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</si>
  <si>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</si>
  <si>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</si>
  <si>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</si>
  <si>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</si>
  <si>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</si>
  <si>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</si>
  <si>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</si>
  <si>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</si>
  <si>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</si>
  <si>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</si>
  <si>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</si>
  <si>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</si>
  <si>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</si>
  <si>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</si>
  <si>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</si>
  <si>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</si>
  <si>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</si>
  <si>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</si>
  <si>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</si>
  <si>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</si>
  <si>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</si>
  <si>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</si>
  <si>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</si>
  <si>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</si>
  <si>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</si>
  <si>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</si>
  <si>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</si>
  <si>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</si>
  <si>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</si>
  <si>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</si>
  <si>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</si>
  <si>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</si>
  <si>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</si>
  <si>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</si>
  <si>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</si>
  <si>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</si>
  <si>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</si>
  <si>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</si>
  <si>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</si>
  <si>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</si>
  <si>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</si>
  <si>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</si>
  <si>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</si>
  <si>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</si>
  <si>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</si>
  <si>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</si>
  <si>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</si>
  <si>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</si>
  <si>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</si>
  <si>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</si>
  <si>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</si>
  <si>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</si>
  <si>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</si>
  <si>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</si>
  <si>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</si>
  <si>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</si>
  <si>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</si>
  <si>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</si>
  <si>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</si>
  <si>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</si>
  <si>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</si>
  <si>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</si>
  <si>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</si>
  <si>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</si>
  <si>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</si>
  <si>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</si>
  <si>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</si>
  <si>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</si>
  <si>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</si>
  <si>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</si>
  <si>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</si>
  <si>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</si>
  <si>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</si>
  <si>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</si>
  <si>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</si>
  <si>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</si>
  <si>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</si>
  <si>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</si>
  <si>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</si>
  <si>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</si>
  <si>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</si>
  <si>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</si>
  <si>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</si>
  <si>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</si>
  <si>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</si>
  <si>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</si>
  <si>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</si>
  <si>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</si>
  <si>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</si>
  <si>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</si>
  <si>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</si>
  <si>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</si>
  <si>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</si>
  <si>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</si>
  <si>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</si>
  <si>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</si>
  <si>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</si>
  <si>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</si>
  <si>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</si>
  <si>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</si>
  <si>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</si>
  <si>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</si>
  <si>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</si>
  <si>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</si>
  <si>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</si>
  <si>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</si>
  <si>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</si>
  <si>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</si>
  <si>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</si>
  <si>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</si>
  <si>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</si>
  <si>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</si>
  <si>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</si>
  <si>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</si>
  <si>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</si>
  <si>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</si>
  <si>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</si>
  <si>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</si>
  <si>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</si>
  <si>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</si>
  <si>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</si>
  <si>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</si>
  <si>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</si>
  <si>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</si>
  <si>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</si>
  <si>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</si>
  <si>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</si>
  <si>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</si>
  <si>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</si>
  <si>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</si>
  <si>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</si>
  <si>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</si>
  <si>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</si>
  <si>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</si>
  <si>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</si>
  <si>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</si>
  <si>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</si>
  <si>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</si>
  <si>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</si>
  <si>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</si>
  <si>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</si>
  <si>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</si>
  <si>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</si>
  <si>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</si>
  <si>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</si>
  <si>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</si>
  <si>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</si>
  <si>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</si>
  <si>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</si>
  <si>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</si>
  <si>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</si>
  <si>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</si>
  <si>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</si>
  <si>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</si>
  <si>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</si>
  <si>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</si>
  <si>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</si>
  <si>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</si>
  <si>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</si>
  <si>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</si>
  <si>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</si>
  <si>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</si>
  <si>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</si>
  <si>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</si>
  <si>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</si>
  <si>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</si>
  <si>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</si>
  <si>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</si>
  <si>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</si>
  <si>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</si>
  <si>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</si>
  <si>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</si>
  <si>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</si>
  <si>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</si>
  <si>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</si>
  <si>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</si>
  <si>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</si>
  <si>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</si>
  <si>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</si>
  <si>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</si>
  <si>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</si>
  <si>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</si>
  <si>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</si>
  <si>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</si>
  <si>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</si>
  <si>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</si>
  <si>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</si>
  <si>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</si>
  <si>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</si>
  <si>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</si>
  <si>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</si>
  <si>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</si>
  <si>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</si>
  <si>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</si>
  <si>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</si>
  <si>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</si>
  <si>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</si>
  <si>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</si>
  <si>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</si>
  <si>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</si>
  <si>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</si>
  <si>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</si>
  <si>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</si>
  <si>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</si>
  <si>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</si>
  <si>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</si>
  <si>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</si>
  <si>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</si>
  <si>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</si>
  <si>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</si>
  <si>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</si>
  <si>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</si>
  <si>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</si>
  <si>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</si>
  <si>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</si>
  <si>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</si>
  <si>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</si>
  <si>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</si>
  <si>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</si>
  <si>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</si>
  <si>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</si>
  <si>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</si>
  <si>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</si>
  <si>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</si>
  <si>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</si>
  <si>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</si>
  <si>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</si>
  <si>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</si>
  <si>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</si>
  <si>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</si>
  <si>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</si>
  <si>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</si>
  <si>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</si>
  <si>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</si>
  <si>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</si>
  <si>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</si>
  <si>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</si>
  <si>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</si>
  <si>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</si>
  <si>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</si>
  <si>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</si>
  <si>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</si>
  <si>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</si>
  <si>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</si>
  <si>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</si>
  <si>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</si>
  <si>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</si>
  <si>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</si>
  <si>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</si>
  <si>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</si>
  <si>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</si>
  <si>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</si>
  <si>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</si>
  <si>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</si>
  <si>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</si>
  <si>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</si>
  <si>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</si>
  <si>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</si>
  <si>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</si>
  <si>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</si>
  <si>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</si>
  <si>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</si>
  <si>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</si>
  <si>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</si>
  <si>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</si>
  <si>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</si>
  <si>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</si>
  <si>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</si>
  <si>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</si>
  <si>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</si>
  <si>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</si>
  <si>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</si>
  <si>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</si>
  <si>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</si>
  <si>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</si>
  <si>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</si>
  <si>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</si>
  <si>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</si>
  <si>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</si>
  <si>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</si>
  <si>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</si>
  <si>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</si>
  <si>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</si>
  <si>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</si>
  <si>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</si>
  <si>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</si>
  <si>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</si>
  <si>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</si>
  <si>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</si>
  <si>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</si>
  <si>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</si>
  <si>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</si>
  <si>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</si>
  <si>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</si>
  <si>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</si>
  <si>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</si>
  <si>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</si>
  <si>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</si>
  <si>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</si>
  <si>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</si>
  <si>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</si>
  <si>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</si>
  <si>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</si>
  <si>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</si>
  <si>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</si>
  <si>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</si>
  <si>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</si>
  <si>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</si>
  <si>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</si>
  <si>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</si>
  <si>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</si>
  <si>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</si>
  <si>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</si>
  <si>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</si>
  <si>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</si>
  <si>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</si>
  <si>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</si>
  <si>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</si>
  <si>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</si>
  <si>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</si>
  <si>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</si>
  <si>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</si>
  <si>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</si>
  <si>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</si>
  <si>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</si>
  <si>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</si>
  <si>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</si>
  <si>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</si>
  <si>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</si>
  <si>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</si>
  <si>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</si>
  <si>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</si>
  <si>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</si>
  <si>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</si>
  <si>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</si>
  <si>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</si>
  <si>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</si>
  <si>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</si>
  <si>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</si>
  <si>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</si>
  <si>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</si>
  <si>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</si>
  <si>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</si>
  <si>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</si>
  <si>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</si>
  <si>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</si>
  <si>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</si>
  <si>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</si>
  <si>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</si>
  <si>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</si>
  <si>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</si>
  <si>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</si>
  <si>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</si>
  <si>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</si>
  <si>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</si>
  <si>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</si>
  <si>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</si>
  <si>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</si>
  <si>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</si>
  <si>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</si>
  <si>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</si>
  <si>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</si>
  <si>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</si>
  <si>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</si>
  <si>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</si>
  <si>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</si>
  <si>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</si>
  <si>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</si>
  <si>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</si>
  <si>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</si>
  <si>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</si>
  <si>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</si>
  <si>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</si>
  <si>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</si>
  <si>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</si>
  <si>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</si>
  <si>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</si>
  <si>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</si>
  <si>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</si>
  <si>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</si>
  <si>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</si>
  <si>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</si>
  <si>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</si>
  <si>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</si>
  <si>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</si>
  <si>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</si>
  <si>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</si>
  <si>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</si>
  <si>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</si>
  <si>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</si>
  <si>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</si>
  <si>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</si>
  <si>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</si>
  <si>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</si>
  <si>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</si>
  <si>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</si>
  <si>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</si>
  <si>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</si>
  <si>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</si>
  <si>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</si>
  <si>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</si>
  <si>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</si>
  <si>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</si>
  <si>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</si>
  <si>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</si>
  <si>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</si>
  <si>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</si>
  <si>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</si>
  <si>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</si>
  <si>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</si>
  <si>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</si>
  <si>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</si>
  <si>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</si>
  <si>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</si>
  <si>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</si>
  <si>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</si>
  <si>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</si>
  <si>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</si>
  <si>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</si>
  <si>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</si>
  <si>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</si>
  <si>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</si>
  <si>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</si>
  <si>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</si>
  <si>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</si>
  <si>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</si>
  <si>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</si>
  <si>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</si>
  <si>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</si>
  <si>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</si>
  <si>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</si>
  <si>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</si>
  <si>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</si>
  <si>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</si>
  <si>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</si>
  <si>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</si>
  <si>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</si>
  <si>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</si>
  <si>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</si>
  <si>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</si>
  <si>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</si>
  <si>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</si>
  <si>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</si>
  <si>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</si>
  <si>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</si>
  <si>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</si>
  <si>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</si>
  <si>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</si>
  <si>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</si>
  <si>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</si>
  <si>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</si>
  <si>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</si>
  <si>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</si>
  <si>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</si>
  <si>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</si>
  <si>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</si>
  <si>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</si>
  <si>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</si>
  <si>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</si>
  <si>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</si>
  <si>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</si>
  <si>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</si>
  <si>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</si>
  <si>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</si>
  <si>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</si>
  <si>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</si>
  <si>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</si>
  <si>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</si>
  <si>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</si>
  <si>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</si>
  <si>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</si>
  <si>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</si>
  <si>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</si>
  <si>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</si>
  <si>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</si>
  <si>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</si>
  <si>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</si>
  <si>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</si>
  <si>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</si>
  <si>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</si>
  <si>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</si>
  <si>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</si>
  <si>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</si>
  <si>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</si>
  <si>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</si>
  <si>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</si>
  <si>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</si>
  <si>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</si>
  <si>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</si>
  <si>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</si>
  <si>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</si>
  <si>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</si>
  <si>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</si>
  <si>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</si>
  <si>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</si>
  <si>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</si>
  <si>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</si>
  <si>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</si>
  <si>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</si>
  <si>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</si>
  <si>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</si>
  <si>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</si>
  <si>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</si>
  <si>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</si>
  <si>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</si>
  <si>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</si>
  <si>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</si>
  <si>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</si>
  <si>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</si>
  <si>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</si>
  <si>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</si>
  <si>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</si>
  <si>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</si>
  <si>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</si>
  <si>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</si>
  <si>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</si>
  <si>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</si>
  <si>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</si>
  <si>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</si>
  <si>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</si>
  <si>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</si>
  <si>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</si>
  <si>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</si>
  <si>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</si>
  <si>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</si>
  <si>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</si>
  <si>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</si>
  <si>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</si>
  <si>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</si>
  <si>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</si>
  <si>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</si>
  <si>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</si>
  <si>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</si>
  <si>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</si>
  <si>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</si>
  <si>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</si>
  <si>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</si>
  <si>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</si>
  <si>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</si>
  <si>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</si>
  <si>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</si>
  <si>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</si>
  <si>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</si>
  <si>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</si>
  <si>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</si>
  <si>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</si>
  <si>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</si>
  <si>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</si>
  <si>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</si>
  <si>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</si>
  <si>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</si>
  <si>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</si>
  <si>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</si>
  <si>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</si>
  <si>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</si>
  <si>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</si>
  <si>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</si>
  <si>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</si>
  <si>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</si>
  <si>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</si>
  <si>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</si>
  <si>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</si>
  <si>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</si>
  <si>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</si>
  <si>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</si>
  <si>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</si>
  <si>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</si>
  <si>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</si>
  <si>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</si>
  <si>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</si>
  <si>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</si>
  <si>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</si>
  <si>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</si>
  <si>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</si>
  <si>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</si>
  <si>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</si>
  <si>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</si>
  <si>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</si>
  <si>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</si>
  <si>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</si>
  <si>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</si>
  <si>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</si>
  <si>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</si>
  <si>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</si>
  <si>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</si>
  <si>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</si>
  <si>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</si>
  <si>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</si>
  <si>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</si>
  <si>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</si>
  <si>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</si>
  <si>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</si>
  <si>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</si>
  <si>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</si>
  <si>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</si>
  <si>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</si>
  <si>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</si>
  <si>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</si>
  <si>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</si>
  <si>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</si>
  <si>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</si>
  <si>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</si>
  <si>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</si>
  <si>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</si>
  <si>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</si>
  <si>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</si>
  <si>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</si>
  <si>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</si>
  <si>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</si>
  <si>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</si>
  <si>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</si>
  <si>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</si>
  <si>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</si>
  <si>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</si>
  <si>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</si>
  <si>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</si>
  <si>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</si>
  <si>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</si>
  <si>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</si>
  <si>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</si>
  <si>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</si>
  <si>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</si>
  <si>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</si>
  <si>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</si>
  <si>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</si>
  <si>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</si>
  <si>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</si>
  <si>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</si>
  <si>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</si>
  <si>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</si>
  <si>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</si>
  <si>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</si>
  <si>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</si>
  <si>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</si>
  <si>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</si>
  <si>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</si>
  <si>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</si>
  <si>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</si>
  <si>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</si>
  <si>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</si>
  <si>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</si>
  <si>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</si>
  <si>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</si>
  <si>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</si>
  <si>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</si>
  <si>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</si>
  <si>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</si>
  <si>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</si>
  <si>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</si>
  <si>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</si>
  <si>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</si>
  <si>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</si>
  <si>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</si>
  <si>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</si>
  <si>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</si>
  <si>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</si>
  <si>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</si>
  <si>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</si>
  <si>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</si>
  <si>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</si>
  <si>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</si>
  <si>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</si>
  <si>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</si>
  <si>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</si>
  <si>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</si>
  <si>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</si>
  <si>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</si>
  <si>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</si>
  <si>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</si>
  <si>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</si>
  <si>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</si>
  <si>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</si>
  <si>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</si>
  <si>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</si>
  <si>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</si>
  <si>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</si>
  <si>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</si>
  <si>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</si>
  <si>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</si>
  <si>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</si>
  <si>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</si>
  <si>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</si>
  <si>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</si>
  <si>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</si>
  <si>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</si>
  <si>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</si>
  <si>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</si>
  <si>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</si>
  <si>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</si>
  <si>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</si>
  <si>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</si>
  <si>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</si>
  <si>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</si>
  <si>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</si>
  <si>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</si>
  <si>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</si>
  <si>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</si>
  <si>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</si>
  <si>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</si>
  <si>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</si>
  <si>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</si>
  <si>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</si>
  <si>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</si>
  <si>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</si>
  <si>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</si>
  <si>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</si>
  <si>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</si>
  <si>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</si>
  <si>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</si>
  <si>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</si>
  <si>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</si>
  <si>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</si>
  <si>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</si>
  <si>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</si>
  <si>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</si>
  <si>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</si>
  <si>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</si>
  <si>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</si>
  <si>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</si>
  <si>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</si>
  <si>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</si>
  <si>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</si>
  <si>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</si>
  <si>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</si>
  <si>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</si>
  <si>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</si>
  <si>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</si>
  <si>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</si>
  <si>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</si>
  <si>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</si>
  <si>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</si>
  <si>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</si>
  <si>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</si>
  <si>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</si>
  <si>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</si>
  <si>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</si>
  <si>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</si>
  <si>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</si>
  <si>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</si>
  <si>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</si>
  <si>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</si>
  <si>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</si>
  <si>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</si>
  <si>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</si>
  <si>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</si>
  <si>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</si>
  <si>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</si>
  <si>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</si>
  <si>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</si>
  <si>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</si>
  <si>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</si>
  <si>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</si>
  <si>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</si>
  <si>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</si>
  <si>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</si>
  <si>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</si>
  <si>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</si>
  <si>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</si>
  <si>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</si>
  <si>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</si>
  <si>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</si>
  <si>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</si>
  <si>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</si>
  <si>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</si>
  <si>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</si>
  <si>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</si>
  <si>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</si>
  <si>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</si>
  <si>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</si>
  <si>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</si>
  <si>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</si>
  <si>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</si>
  <si>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</si>
  <si>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</si>
  <si>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</si>
  <si>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</si>
  <si>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</si>
  <si>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</si>
  <si>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</si>
  <si>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</si>
  <si>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</si>
  <si>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</si>
  <si>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</si>
  <si>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</si>
  <si>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</si>
  <si>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</si>
  <si>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</si>
  <si>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</si>
  <si>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</si>
  <si>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</si>
  <si>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</si>
  <si>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</si>
  <si>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</si>
  <si>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</si>
  <si>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</si>
  <si>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</si>
  <si>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</si>
  <si>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</si>
  <si>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</si>
  <si>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</si>
  <si>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</si>
  <si>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</si>
  <si>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</si>
  <si>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</si>
  <si>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</si>
  <si>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</si>
  <si>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</si>
  <si>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</si>
  <si>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</si>
  <si>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</si>
  <si>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</si>
  <si>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</si>
  <si>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</si>
  <si>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</si>
  <si>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</si>
  <si>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</si>
  <si>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</si>
  <si>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</si>
  <si>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</si>
  <si>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</si>
  <si>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</si>
  <si>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</si>
  <si>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</si>
  <si>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</si>
  <si>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</si>
  <si>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</si>
  <si>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</si>
  <si>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</si>
  <si>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</si>
  <si>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</si>
  <si>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</si>
  <si>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</si>
  <si>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</si>
  <si>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</si>
  <si>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</si>
  <si>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</si>
  <si>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</si>
  <si>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</si>
  <si>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</si>
  <si>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</si>
  <si>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</si>
  <si>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</si>
  <si>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</si>
  <si>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</si>
  <si>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</si>
  <si>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</si>
  <si>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</si>
  <si>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</si>
  <si>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</si>
  <si>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</si>
  <si>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</si>
  <si>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</si>
  <si>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</si>
  <si>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</si>
  <si>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</si>
  <si>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</si>
  <si>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</si>
  <si>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</si>
  <si>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</si>
  <si>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</si>
  <si>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</si>
  <si>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</si>
  <si>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</si>
  <si>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</si>
  <si>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</si>
  <si>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</si>
  <si>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</si>
  <si>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</si>
  <si>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</si>
  <si>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</si>
  <si>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</si>
  <si>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</si>
  <si>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</si>
  <si>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</si>
  <si>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</si>
  <si>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</si>
  <si>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</si>
  <si>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</si>
  <si>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</si>
  <si>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</si>
  <si>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</si>
  <si>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</si>
  <si>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</si>
  <si>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</si>
  <si>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</si>
  <si>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</si>
  <si>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</si>
  <si>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</si>
  <si>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</si>
  <si>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</si>
  <si>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</si>
  <si>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</si>
  <si>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</si>
  <si>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</si>
  <si>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</si>
  <si>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</si>
  <si>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</si>
  <si>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</si>
  <si>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</si>
  <si>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</si>
  <si>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</si>
  <si>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</si>
  <si>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</si>
  <si>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</si>
  <si>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</si>
  <si>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</si>
  <si>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</si>
  <si>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</si>
  <si>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</si>
  <si>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</si>
  <si>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</si>
  <si>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</si>
  <si>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</si>
  <si>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</si>
  <si>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</si>
  <si>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</si>
  <si>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</si>
  <si>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</si>
  <si>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</si>
  <si>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</si>
  <si>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</si>
  <si>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</si>
  <si>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</si>
  <si>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</si>
  <si>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</si>
  <si>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</si>
  <si>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</si>
  <si>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</si>
  <si>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</si>
  <si>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</si>
  <si>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</si>
  <si>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</si>
  <si>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</si>
  <si>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</si>
  <si>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</si>
  <si>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</si>
  <si>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</si>
  <si>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</si>
  <si>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</si>
  <si>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</si>
  <si>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</si>
  <si>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</si>
  <si>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</si>
  <si>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</si>
  <si>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</si>
  <si>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</si>
  <si>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</si>
  <si>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</si>
  <si>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</si>
  <si>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</si>
  <si>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</si>
  <si>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</si>
  <si>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</si>
  <si>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</si>
  <si>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</si>
  <si>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</si>
  <si>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</si>
  <si>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</si>
  <si>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</si>
  <si>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</si>
  <si>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</si>
  <si>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</si>
  <si>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</si>
  <si>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</si>
  <si>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</si>
  <si>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</si>
  <si>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</si>
  <si>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</si>
  <si>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</si>
  <si>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</si>
  <si>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</si>
  <si>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</si>
  <si>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</si>
  <si>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</si>
  <si>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</si>
  <si>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</si>
  <si>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</si>
  <si>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</si>
  <si>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</si>
  <si>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</si>
  <si>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</si>
  <si>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</si>
  <si>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</si>
  <si>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</si>
  <si>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</si>
  <si>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</si>
  <si>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</si>
  <si>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</si>
  <si>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</si>
  <si>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</si>
  <si>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</si>
  <si>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</si>
  <si>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</si>
  <si>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</si>
  <si>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</si>
  <si>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</si>
  <si>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</si>
  <si>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</si>
  <si>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</si>
  <si>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</si>
  <si>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</si>
  <si>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</si>
  <si>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</si>
  <si>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</si>
  <si>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</si>
  <si>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</si>
  <si>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</si>
  <si>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</si>
  <si>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</si>
  <si>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</si>
  <si>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</si>
  <si>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</si>
  <si>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</si>
  <si>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</si>
  <si>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</si>
  <si>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</si>
  <si>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</si>
  <si>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</si>
  <si>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</si>
  <si>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</si>
  <si>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</si>
  <si>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</si>
  <si>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</si>
  <si>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</si>
  <si>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</si>
  <si>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</si>
  <si>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</si>
  <si>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</si>
  <si>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</si>
  <si>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</si>
  <si>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</si>
  <si>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</si>
  <si>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</si>
  <si>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</si>
  <si>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</si>
  <si>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</si>
  <si>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</si>
  <si>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</si>
  <si>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</si>
  <si>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</si>
  <si>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</si>
  <si>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</si>
  <si>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</si>
  <si>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</si>
  <si>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</si>
  <si>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</si>
  <si>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</si>
  <si>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</si>
  <si>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</si>
  <si>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</si>
  <si>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</si>
  <si>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</si>
  <si>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</si>
  <si>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</si>
  <si>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</si>
  <si>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</si>
  <si>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</si>
  <si>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</si>
  <si>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</si>
  <si>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</si>
  <si>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</si>
  <si>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</si>
  <si>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</si>
  <si>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</si>
  <si>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</si>
  <si>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</si>
  <si>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</si>
  <si>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</si>
  <si>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</si>
  <si>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</si>
  <si>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</si>
  <si>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</si>
  <si>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</si>
  <si>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</si>
  <si>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</si>
  <si>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</si>
  <si>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</si>
  <si>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</si>
  <si>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</si>
  <si>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</si>
  <si>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</si>
  <si>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</si>
  <si>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</si>
  <si>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</si>
  <si>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</si>
  <si>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</si>
  <si>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</si>
  <si>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</si>
  <si>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</si>
  <si>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</si>
  <si>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</si>
  <si>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</si>
  <si>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</si>
  <si>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</si>
  <si>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</si>
  <si>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</si>
  <si>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</si>
  <si>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</si>
  <si>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</si>
  <si>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</si>
  <si>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</si>
  <si>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</si>
  <si>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</si>
  <si>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</si>
  <si>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</si>
  <si>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</si>
  <si>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</si>
  <si>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</si>
  <si>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</si>
  <si>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</si>
  <si>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</si>
  <si>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</si>
  <si>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</si>
  <si>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</si>
  <si>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</si>
  <si>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</si>
  <si>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</si>
  <si>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</si>
  <si>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</si>
  <si>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</si>
  <si>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</si>
  <si>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</si>
  <si>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</si>
  <si>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</si>
  <si>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</si>
  <si>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</si>
  <si>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</si>
  <si>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</si>
  <si>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</si>
  <si>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</si>
  <si>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</si>
  <si>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</si>
  <si>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</si>
  <si>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</si>
  <si>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</si>
  <si>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</si>
  <si>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</si>
  <si>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</si>
  <si>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</si>
  <si>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</si>
  <si>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</si>
  <si>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</si>
  <si>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</si>
  <si>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</si>
  <si>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</si>
  <si>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</si>
  <si>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</si>
  <si>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</si>
  <si>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</si>
  <si>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</si>
  <si>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</si>
  <si>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</si>
  <si>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</si>
  <si>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</si>
  <si>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</si>
  <si>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</si>
  <si>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</si>
  <si>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</si>
  <si>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</si>
  <si>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</si>
  <si>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</si>
  <si>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</si>
  <si>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</si>
  <si>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</si>
  <si>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</si>
  <si>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</si>
  <si>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</si>
  <si>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</si>
  <si>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</si>
  <si>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</si>
  <si>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</si>
  <si>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</si>
  <si>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</si>
  <si>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</si>
  <si>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</si>
  <si>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</si>
  <si>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</si>
  <si>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</si>
  <si>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</si>
  <si>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</si>
  <si>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</si>
  <si>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</si>
  <si>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</si>
  <si>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</si>
  <si>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</si>
  <si>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</si>
  <si>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</si>
  <si>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</si>
  <si>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</si>
  <si>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</si>
  <si>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</si>
  <si>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</si>
  <si>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</si>
  <si>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</si>
  <si>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</si>
  <si>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</si>
  <si>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</si>
  <si>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</si>
  <si>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</si>
  <si>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</si>
  <si>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</si>
  <si>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</si>
  <si>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</si>
  <si>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</si>
  <si>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</si>
  <si>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</si>
  <si>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</si>
  <si>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</si>
  <si>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</si>
  <si>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</si>
  <si>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</si>
  <si>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</si>
  <si>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</si>
  <si>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</si>
  <si>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</si>
  <si>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</si>
  <si>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</si>
  <si>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</si>
  <si>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</si>
  <si>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</si>
  <si>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</si>
  <si>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</si>
  <si>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</si>
  <si>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</si>
  <si>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</si>
  <si>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</si>
  <si>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</si>
  <si>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</si>
  <si>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</si>
  <si>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</si>
  <si>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</si>
  <si>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</si>
  <si>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</si>
  <si>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</si>
  <si>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</si>
  <si>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</si>
  <si>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</si>
  <si>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</si>
  <si>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</si>
  <si>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</si>
  <si>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</si>
  <si>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</si>
  <si>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</si>
  <si>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</si>
  <si>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</si>
  <si>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</si>
  <si>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</si>
  <si>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</si>
  <si>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</si>
  <si>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</si>
  <si>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</si>
  <si>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</si>
  <si>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</si>
  <si>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</si>
  <si>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</si>
  <si>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</si>
  <si>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</si>
  <si>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</si>
  <si>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</si>
  <si>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</si>
  <si>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</si>
  <si>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</si>
  <si>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</si>
  <si>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</si>
  <si>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</si>
  <si>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</si>
  <si>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</si>
  <si>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</si>
  <si>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</si>
  <si>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</si>
  <si>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</si>
  <si>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</si>
  <si>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</si>
  <si>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</si>
  <si>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</si>
  <si>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</si>
  <si>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</si>
  <si>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</si>
  <si>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</si>
  <si>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</si>
  <si>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</si>
  <si>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</si>
  <si>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</si>
  <si>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</si>
  <si>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</si>
  <si>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</si>
  <si>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</si>
  <si>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</si>
  <si>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</si>
  <si>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</si>
  <si>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</si>
  <si>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</si>
  <si>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</si>
  <si>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</si>
  <si>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</si>
  <si>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</si>
  <si>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</si>
  <si>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</si>
  <si>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</si>
  <si>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</si>
  <si>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</si>
  <si>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</si>
  <si>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</si>
  <si>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</si>
  <si>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</si>
  <si>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</si>
  <si>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</si>
  <si>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</si>
  <si>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</si>
  <si>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</si>
  <si>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</si>
  <si>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</si>
  <si>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</si>
  <si>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</si>
  <si>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</si>
  <si>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</si>
  <si>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</si>
  <si>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</si>
  <si>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</si>
  <si>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</si>
  <si>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</si>
  <si>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</si>
  <si>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</si>
  <si>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</si>
  <si>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</si>
  <si>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</si>
  <si>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</si>
  <si>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</si>
  <si>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</si>
  <si>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</si>
  <si>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</si>
  <si>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</si>
  <si>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</si>
  <si>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</si>
  <si>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</si>
  <si>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</si>
  <si>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</si>
  <si>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</si>
  <si>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</si>
  <si>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</si>
  <si>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</si>
  <si>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</si>
  <si>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</si>
  <si>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</si>
  <si>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</si>
  <si>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</si>
  <si>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</si>
  <si>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</si>
  <si>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</si>
  <si>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</si>
  <si>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</si>
  <si>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</si>
  <si>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</si>
  <si>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</si>
  <si>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</si>
  <si>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</si>
  <si>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</si>
  <si>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</si>
  <si>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</si>
  <si>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</si>
  <si>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</si>
  <si>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</si>
  <si>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</si>
  <si>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</si>
  <si>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</si>
  <si>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</si>
  <si>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</si>
  <si>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</si>
  <si>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</si>
  <si>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</si>
  <si>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</si>
  <si>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</si>
  <si>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</si>
  <si>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</si>
  <si>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</si>
  <si>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</si>
  <si>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</si>
  <si>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</si>
  <si>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</si>
  <si>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</si>
  <si>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</si>
  <si>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</si>
  <si>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</si>
  <si>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</si>
  <si>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</si>
  <si>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</si>
  <si>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</si>
  <si>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</si>
  <si>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</si>
  <si>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</si>
  <si>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</si>
  <si>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</si>
  <si>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</si>
  <si>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</si>
  <si>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</si>
  <si>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</si>
  <si>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</si>
  <si>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</si>
  <si>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</si>
  <si>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</si>
  <si>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</si>
  <si>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</si>
  <si>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</si>
  <si>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</si>
  <si>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</si>
  <si>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</si>
  <si>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</si>
  <si>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</si>
  <si>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</si>
  <si>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</si>
  <si>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</si>
  <si>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</si>
  <si>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</si>
  <si>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</si>
  <si>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</si>
  <si>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</si>
  <si>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</si>
  <si>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</si>
  <si>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</si>
  <si>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</si>
  <si>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</si>
  <si>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</si>
  <si>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</si>
  <si>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</si>
  <si>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</si>
  <si>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</si>
  <si>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</si>
  <si>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</si>
  <si>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</si>
  <si>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</si>
  <si>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</si>
  <si>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</si>
  <si>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</si>
  <si>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</si>
  <si>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</si>
  <si>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</si>
  <si>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</si>
  <si>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</si>
  <si>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</si>
  <si>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</si>
  <si>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</si>
  <si>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</si>
  <si>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</si>
  <si>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</si>
  <si>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</si>
  <si>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</si>
  <si>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</si>
  <si>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</si>
  <si>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</si>
  <si>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</si>
  <si>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</si>
  <si>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</si>
  <si>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</si>
  <si>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</si>
  <si>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</si>
  <si>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</si>
  <si>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</si>
  <si>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</si>
  <si>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</si>
  <si>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</si>
  <si>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</si>
  <si>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</si>
  <si>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</si>
  <si>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</si>
  <si>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</si>
  <si>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</si>
  <si>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</si>
  <si>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</si>
  <si>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</si>
  <si>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</si>
  <si>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</si>
  <si>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</si>
  <si>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</si>
  <si>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</si>
  <si>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</si>
  <si>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</si>
  <si>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</si>
  <si>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</si>
  <si>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</si>
  <si>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</si>
  <si>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</si>
  <si>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</si>
  <si>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</si>
  <si>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</si>
  <si>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</si>
  <si>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</si>
  <si>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</si>
  <si>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</si>
  <si>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</si>
  <si>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</si>
  <si>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</si>
  <si>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</si>
  <si>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</si>
  <si>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</si>
  <si>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</si>
  <si>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</si>
  <si>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</si>
  <si>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</si>
  <si>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</si>
  <si>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</si>
  <si>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</si>
  <si>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</si>
  <si>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</si>
  <si>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</si>
  <si>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</si>
  <si>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</si>
  <si>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</si>
  <si>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</si>
  <si>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</si>
  <si>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</si>
  <si>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</si>
  <si>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</si>
  <si>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</si>
  <si>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</si>
  <si>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</si>
  <si>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</si>
  <si>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</si>
  <si>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</si>
  <si>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</si>
  <si>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</si>
  <si>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</si>
  <si>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</si>
  <si>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</si>
  <si>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</si>
  <si>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</si>
  <si>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</si>
  <si>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</si>
  <si>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</si>
  <si>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</si>
  <si>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</si>
  <si>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</si>
  <si>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</si>
  <si>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</si>
  <si>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</si>
  <si>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</si>
  <si>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</si>
  <si>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</si>
  <si>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</si>
  <si>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</si>
  <si>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</si>
  <si>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</si>
  <si>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</si>
  <si>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</si>
  <si>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</si>
  <si>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</si>
  <si>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</si>
  <si>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</si>
  <si>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</si>
  <si>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</si>
  <si>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</si>
  <si>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</si>
  <si>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</si>
  <si>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</si>
  <si>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</si>
  <si>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</si>
  <si>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</si>
  <si>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</si>
  <si>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</si>
  <si>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</si>
  <si>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</si>
  <si>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</si>
  <si>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</si>
  <si>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</si>
  <si>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</si>
  <si>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</si>
  <si>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</si>
  <si>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</si>
  <si>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</si>
  <si>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</si>
  <si>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</si>
  <si>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</si>
  <si>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</si>
  <si>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</si>
  <si>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</si>
  <si>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</si>
  <si>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</si>
  <si>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</si>
  <si>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</si>
  <si>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</si>
  <si>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</si>
  <si>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</si>
  <si>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</si>
  <si>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</si>
  <si>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</si>
  <si>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</si>
  <si>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</si>
  <si>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</si>
  <si>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</si>
  <si>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</si>
  <si>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</si>
  <si>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</si>
  <si>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</si>
  <si>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</si>
  <si>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</si>
  <si>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</si>
  <si>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</si>
  <si>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</si>
  <si>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</si>
  <si>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</si>
  <si>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</si>
  <si>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</si>
  <si>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</si>
  <si>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</si>
  <si>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</si>
  <si>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</si>
  <si>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</si>
  <si>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</si>
  <si>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</si>
  <si>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</si>
  <si>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</si>
  <si>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</si>
  <si>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</si>
  <si>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</si>
  <si>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</si>
  <si>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</si>
  <si>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</si>
  <si>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</si>
  <si>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</si>
  <si>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</si>
  <si>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</si>
  <si>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</si>
  <si>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</si>
  <si>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</si>
  <si>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</si>
  <si>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</si>
  <si>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</si>
  <si>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</si>
  <si>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</si>
  <si>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</si>
  <si>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</si>
  <si>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</si>
  <si>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</si>
  <si>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</si>
  <si>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</si>
  <si>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</si>
  <si>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</si>
  <si>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</si>
  <si>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</si>
  <si>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</si>
  <si>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</si>
  <si>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</si>
  <si>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</si>
  <si>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</si>
  <si>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</si>
  <si>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</si>
  <si>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</si>
  <si>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</si>
  <si>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</si>
  <si>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</si>
  <si>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</si>
  <si>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</si>
  <si>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</si>
  <si>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</si>
  <si>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</si>
  <si>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</si>
  <si>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</si>
  <si>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</si>
  <si>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</si>
  <si>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</si>
  <si>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</si>
  <si>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</si>
  <si>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</si>
  <si>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</si>
  <si>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</si>
  <si>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</si>
  <si>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</si>
  <si>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</si>
  <si>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</si>
  <si>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</si>
  <si>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</si>
  <si>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</si>
  <si>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</si>
  <si>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</si>
  <si>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</si>
  <si>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</si>
  <si>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</si>
  <si>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</si>
  <si>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</si>
  <si>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</si>
  <si>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</si>
  <si>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</si>
  <si>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</si>
  <si>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</si>
  <si>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</si>
  <si>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</si>
  <si>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</si>
  <si>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</si>
  <si>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</si>
  <si>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</si>
  <si>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</si>
  <si>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</si>
  <si>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</si>
  <si>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</si>
  <si>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</si>
  <si>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</si>
  <si>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</si>
  <si>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</si>
  <si>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</si>
  <si>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</si>
  <si>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</si>
  <si>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</si>
  <si>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</si>
  <si>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</si>
  <si>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</si>
  <si>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</si>
  <si>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</si>
  <si>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</si>
  <si>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</si>
  <si>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</si>
  <si>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</si>
  <si>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</si>
  <si>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</si>
  <si>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</si>
  <si>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</si>
  <si>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</si>
  <si>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</si>
  <si>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</si>
  <si>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</si>
  <si>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</si>
  <si>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</si>
  <si>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</si>
  <si>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</si>
  <si>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</si>
  <si>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</si>
  <si>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</si>
  <si>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</si>
  <si>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</si>
  <si>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</si>
  <si>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</si>
  <si>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</si>
  <si>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</si>
  <si>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</si>
  <si>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</si>
  <si>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</si>
  <si>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</si>
  <si>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</si>
  <si>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</si>
  <si>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</si>
  <si>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</si>
  <si>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</si>
  <si>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</si>
  <si>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</si>
  <si>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</si>
  <si>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</si>
  <si>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</si>
  <si>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</si>
  <si>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</si>
  <si>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</si>
  <si>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</si>
  <si>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</si>
  <si>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</si>
  <si>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</si>
  <si>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</si>
  <si>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</si>
  <si>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</si>
  <si>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</si>
  <si>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</si>
  <si>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</si>
  <si>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</si>
  <si>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</si>
  <si>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</si>
  <si>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</si>
  <si>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</si>
  <si>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</si>
  <si>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</si>
  <si>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</si>
  <si>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</si>
  <si>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</si>
  <si>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</si>
  <si>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</si>
  <si>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</si>
  <si>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</si>
  <si>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</si>
  <si>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</si>
  <si>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</si>
  <si>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</si>
  <si>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</si>
  <si>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</si>
  <si>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</si>
  <si>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</si>
  <si>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</si>
  <si>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</si>
  <si>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</si>
  <si>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</si>
  <si>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</si>
  <si>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</si>
  <si>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</si>
  <si>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</si>
  <si>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</si>
  <si>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</si>
  <si>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</si>
  <si>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</si>
  <si>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</si>
  <si>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</si>
  <si>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</si>
  <si>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</si>
  <si>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</si>
  <si>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</si>
  <si>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</si>
  <si>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</si>
  <si>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</si>
  <si>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</si>
  <si>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</si>
  <si>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</si>
  <si>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</si>
  <si>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</si>
  <si>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</si>
  <si>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</si>
  <si>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</si>
  <si>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</si>
  <si>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</si>
  <si>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</si>
  <si>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</si>
  <si>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</si>
  <si>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</si>
  <si>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</si>
  <si>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</si>
  <si>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</si>
  <si>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</si>
  <si>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</si>
  <si>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</si>
  <si>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</si>
  <si>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</si>
  <si>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</si>
  <si>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</si>
  <si>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</si>
  <si>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</si>
  <si>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</si>
  <si>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</si>
  <si>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</si>
  <si>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</si>
  <si>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</si>
  <si>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</si>
  <si>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</si>
  <si>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</si>
  <si>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</si>
  <si>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</si>
  <si>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</si>
  <si>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</si>
  <si>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</si>
  <si>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</si>
  <si>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</si>
  <si>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</si>
  <si>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</si>
  <si>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</si>
  <si>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</si>
  <si>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</si>
  <si>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</si>
  <si>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</si>
  <si>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</si>
  <si>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</si>
  <si>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</si>
  <si>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</si>
  <si>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</si>
  <si>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</si>
  <si>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</si>
  <si>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</si>
  <si>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</si>
  <si>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</si>
  <si>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</si>
  <si>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</si>
  <si>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</si>
  <si>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</si>
  <si>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</si>
  <si>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</si>
  <si>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</si>
  <si>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</si>
  <si>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</si>
  <si>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</si>
  <si>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</si>
  <si>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</si>
  <si>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</si>
  <si>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</si>
  <si>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</si>
  <si>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</si>
  <si>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</si>
  <si>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</si>
  <si>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</si>
  <si>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</si>
  <si>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</si>
  <si>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</si>
  <si>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</si>
  <si>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</si>
  <si>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</si>
  <si>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</si>
  <si>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</si>
  <si>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</si>
  <si>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</si>
  <si>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</si>
  <si>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</si>
  <si>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</si>
  <si>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</si>
  <si>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</si>
  <si>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</si>
  <si>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</si>
  <si>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</si>
  <si>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</si>
  <si>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</si>
  <si>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</si>
  <si>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</si>
  <si>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</si>
  <si>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</si>
  <si>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</si>
  <si>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</si>
  <si>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</si>
  <si>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</si>
  <si>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</si>
  <si>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</si>
  <si>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</si>
  <si>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</si>
  <si>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</si>
  <si>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</si>
  <si>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</si>
  <si>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</si>
  <si>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</si>
  <si>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</si>
  <si>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</si>
  <si>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</si>
  <si>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</si>
  <si>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</si>
  <si>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</si>
  <si>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</si>
  <si>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</si>
  <si>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</si>
  <si>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</si>
  <si>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</si>
  <si>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</si>
  <si>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</si>
  <si>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</si>
  <si>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</si>
  <si>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</si>
  <si>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</si>
  <si>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</si>
  <si>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</si>
  <si>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</si>
  <si>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</si>
  <si>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</si>
  <si>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</si>
  <si>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</si>
  <si>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</si>
  <si>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</si>
  <si>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</si>
  <si>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</si>
  <si>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</si>
  <si>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</si>
  <si>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</si>
  <si>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</si>
  <si>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</si>
  <si>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</si>
  <si>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</si>
  <si>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</si>
  <si>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</si>
  <si>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</si>
  <si>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</si>
  <si>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</si>
  <si>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</si>
  <si>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</si>
  <si>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</si>
  <si>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</si>
  <si>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</si>
  <si>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</si>
  <si>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</si>
  <si>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</si>
  <si>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</si>
  <si>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</si>
  <si>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</si>
  <si>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</si>
  <si>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</si>
  <si>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</si>
  <si>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</si>
  <si>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</si>
  <si>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</si>
  <si>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</si>
  <si>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</si>
  <si>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</si>
  <si>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</si>
  <si>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</si>
  <si>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</si>
  <si>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</si>
  <si>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</si>
  <si>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</si>
  <si>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</si>
  <si>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</si>
  <si>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</si>
  <si>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</si>
  <si>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</si>
  <si>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</si>
  <si>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</si>
  <si>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</si>
  <si>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</si>
  <si>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</si>
  <si>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</si>
  <si>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</si>
  <si>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</si>
  <si>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</si>
  <si>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</si>
  <si>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</si>
  <si>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</si>
  <si>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</si>
  <si>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</si>
  <si>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</si>
  <si>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</si>
  <si>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</si>
  <si>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</si>
  <si>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</si>
  <si>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</si>
  <si>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</si>
  <si>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</si>
  <si>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</si>
  <si>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</si>
  <si>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</si>
  <si>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</si>
  <si>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</si>
  <si>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</si>
  <si>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</si>
  <si>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</si>
  <si>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</si>
  <si>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</si>
  <si>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</si>
  <si>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</si>
  <si>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</si>
  <si>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</si>
  <si>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</si>
  <si>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</si>
  <si>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</si>
  <si>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</si>
  <si>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</si>
  <si>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</si>
  <si>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</si>
  <si>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</si>
  <si>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</si>
  <si>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</si>
  <si>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</si>
  <si>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</si>
  <si>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</si>
  <si>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</si>
  <si>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</si>
  <si>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</si>
  <si>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</si>
  <si>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</si>
  <si>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</si>
  <si>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</si>
  <si>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</si>
  <si>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</si>
  <si>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</si>
  <si>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</si>
  <si>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</si>
  <si>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</si>
  <si>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</si>
  <si>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</si>
  <si>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</si>
  <si>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</si>
  <si>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</si>
  <si>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</si>
  <si>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</si>
  <si>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</si>
  <si>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</si>
  <si>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</si>
  <si>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</si>
  <si>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</si>
  <si>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</si>
  <si>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</si>
  <si>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</si>
  <si>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</si>
  <si>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</si>
  <si>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</si>
  <si>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</si>
  <si>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</si>
  <si>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</si>
  <si>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</si>
  <si>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</si>
  <si>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</si>
  <si>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</si>
  <si>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</si>
  <si>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</si>
  <si>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</si>
  <si>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</si>
  <si>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</si>
  <si>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</si>
  <si>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</si>
  <si>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</si>
  <si>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</si>
  <si>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</si>
  <si>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</si>
  <si>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</si>
  <si>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</si>
  <si>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</si>
  <si>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</si>
  <si>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</si>
  <si>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</si>
  <si>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</si>
  <si>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</si>
  <si>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</si>
  <si>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</si>
  <si>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</si>
  <si>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</si>
  <si>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</si>
  <si>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</si>
  <si>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</si>
  <si>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</si>
  <si>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</si>
  <si>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</si>
  <si>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</si>
  <si>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</si>
  <si>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</si>
  <si>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</si>
  <si>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</si>
  <si>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</si>
  <si>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</si>
  <si>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</si>
  <si>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</si>
  <si>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</si>
  <si>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</si>
  <si>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</si>
  <si>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</si>
  <si>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</si>
  <si>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</si>
  <si>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</si>
  <si>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</si>
  <si>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</si>
  <si>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</si>
  <si>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</si>
  <si>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</si>
  <si>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</si>
  <si>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</si>
  <si>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</si>
  <si>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</si>
  <si>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</si>
  <si>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</si>
  <si>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</si>
  <si>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</si>
  <si>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</si>
  <si>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</si>
  <si>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</si>
  <si>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</si>
  <si>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</si>
  <si>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</si>
  <si>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</si>
  <si>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</si>
  <si>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</si>
  <si>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</si>
  <si>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</si>
  <si>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</si>
  <si>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</si>
  <si>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</si>
  <si>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</si>
  <si>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</si>
  <si>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</si>
  <si>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</si>
  <si>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</si>
  <si>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</si>
  <si>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</si>
  <si>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</si>
  <si>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</si>
  <si>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</si>
  <si>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</si>
  <si>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</si>
  <si>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</si>
  <si>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</si>
  <si>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</si>
  <si>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</si>
  <si>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</si>
  <si>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</si>
  <si>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</si>
  <si>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</si>
  <si>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</si>
  <si>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</si>
  <si>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</si>
  <si>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</si>
  <si>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</si>
  <si>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</si>
  <si>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</si>
  <si>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</si>
  <si>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</si>
  <si>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</si>
  <si>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</si>
  <si>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</si>
  <si>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</si>
  <si>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</si>
  <si>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</si>
  <si>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</si>
  <si>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</si>
  <si>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</si>
  <si>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</si>
  <si>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</si>
  <si>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</si>
  <si>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</si>
  <si>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</si>
  <si>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</si>
  <si>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</si>
  <si>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</si>
  <si>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</si>
  <si>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</si>
  <si>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</si>
  <si>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</si>
  <si>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</si>
  <si>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</si>
  <si>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</si>
  <si>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</si>
  <si>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</si>
  <si>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</si>
  <si>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</si>
  <si>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</si>
  <si>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</si>
  <si>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</si>
  <si>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</si>
  <si>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</si>
  <si>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</si>
  <si>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</si>
  <si>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</si>
  <si>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</si>
  <si>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</si>
  <si>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</si>
  <si>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</si>
  <si>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</si>
  <si>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</si>
  <si>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</si>
  <si>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</si>
  <si>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</si>
  <si>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</si>
  <si>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</si>
  <si>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</si>
  <si>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</si>
  <si>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</si>
  <si>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</si>
  <si>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</si>
  <si>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</si>
  <si>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</si>
  <si>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</si>
  <si>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</si>
  <si>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</si>
  <si>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</si>
  <si>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</si>
  <si>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</si>
  <si>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</si>
  <si>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</si>
  <si>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</si>
  <si>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</si>
  <si>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</si>
  <si>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</si>
  <si>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</si>
  <si>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</si>
  <si>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</si>
  <si>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</si>
  <si>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</si>
  <si>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</si>
  <si>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</si>
  <si>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</si>
  <si>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</si>
  <si>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</si>
  <si>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</si>
  <si>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</si>
  <si>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</si>
  <si>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</si>
  <si>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</si>
  <si>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</si>
  <si>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</si>
  <si>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</si>
  <si>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</si>
  <si>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</si>
  <si>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</si>
  <si>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</si>
  <si>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</si>
  <si>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</si>
  <si>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</si>
  <si>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</si>
  <si>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</si>
  <si>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</si>
  <si>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</si>
  <si>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</si>
  <si>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</si>
  <si>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</si>
  <si>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</si>
  <si>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</si>
  <si>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</si>
  <si>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</si>
  <si>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</si>
  <si>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</si>
  <si>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</si>
  <si>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</si>
  <si>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</si>
  <si>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</si>
  <si>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</si>
  <si>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</si>
  <si>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</si>
  <si>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</si>
  <si>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</si>
  <si>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</si>
  <si>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</si>
  <si>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</si>
  <si>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</si>
  <si>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</si>
  <si>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</si>
  <si>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</si>
  <si>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</si>
  <si>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</si>
  <si>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</si>
  <si>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</si>
  <si>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</si>
  <si>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</si>
  <si>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</si>
  <si>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</si>
  <si>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</si>
  <si>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</si>
  <si>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</si>
  <si>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</si>
  <si>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</si>
  <si>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</si>
  <si>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</si>
  <si>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</si>
  <si>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</si>
  <si>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</si>
  <si>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</si>
  <si>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</si>
  <si>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</si>
  <si>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</si>
  <si>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</si>
  <si>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</si>
  <si>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</si>
  <si>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</si>
  <si>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</si>
  <si>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</si>
  <si>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</si>
  <si>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</si>
  <si>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</si>
  <si>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</si>
  <si>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</si>
  <si>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</si>
  <si>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</si>
  <si>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</si>
  <si>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</si>
  <si>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</si>
  <si>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</si>
  <si>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</si>
  <si>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</si>
  <si>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</si>
  <si>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</si>
  <si>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</si>
  <si>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</si>
  <si>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</si>
  <si>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</si>
  <si>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</si>
  <si>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</si>
  <si>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</si>
  <si>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</si>
  <si>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</si>
  <si>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</si>
  <si>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</si>
  <si>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</si>
  <si>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</si>
  <si>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</si>
  <si>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</si>
  <si>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</si>
  <si>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</si>
  <si>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</si>
  <si>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</si>
  <si>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</si>
  <si>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</si>
  <si>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</si>
  <si>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</si>
  <si>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</si>
  <si>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</si>
  <si>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</si>
  <si>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</si>
  <si>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</si>
  <si>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</si>
  <si>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</si>
  <si>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</si>
  <si>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</si>
  <si>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</si>
  <si>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</si>
  <si>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</si>
  <si>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</si>
  <si>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</si>
  <si>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</si>
  <si>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</si>
  <si>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</si>
  <si>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</si>
  <si>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</si>
  <si>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</si>
  <si>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</si>
  <si>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</si>
  <si>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</si>
  <si>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</si>
  <si>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</si>
  <si>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</si>
  <si>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</si>
  <si>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</si>
  <si>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</si>
  <si>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</si>
  <si>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</si>
  <si>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</si>
  <si>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</si>
  <si>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</si>
  <si>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</si>
  <si>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</si>
  <si>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</si>
  <si>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</si>
  <si>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</si>
  <si>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</si>
  <si>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</si>
  <si>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</si>
  <si>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</si>
  <si>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</si>
  <si>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</si>
  <si>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</si>
  <si>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</si>
  <si>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</si>
  <si>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</si>
  <si>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</si>
  <si>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</si>
  <si>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</si>
  <si>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</si>
  <si>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</si>
  <si>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</si>
  <si>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</si>
  <si>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</si>
  <si>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</si>
  <si>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</si>
  <si>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</si>
  <si>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</si>
  <si>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</si>
  <si>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</si>
  <si>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</si>
  <si>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</si>
  <si>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</si>
  <si>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</si>
  <si>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</si>
  <si>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</si>
  <si>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</si>
  <si>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</si>
  <si>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</si>
  <si>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</si>
  <si>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</si>
  <si>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</si>
  <si>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</si>
  <si>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</si>
  <si>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</si>
  <si>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</si>
  <si>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</si>
  <si>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</si>
  <si>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</si>
  <si>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</si>
  <si>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</si>
  <si>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</si>
  <si>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</si>
  <si>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</si>
  <si>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</si>
  <si>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</si>
  <si>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</si>
  <si>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</si>
  <si>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</si>
  <si>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</si>
  <si>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</si>
  <si>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</si>
  <si>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</si>
  <si>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</si>
  <si>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</si>
  <si>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</si>
  <si>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</si>
  <si>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</si>
  <si>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</si>
  <si>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</si>
  <si>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</si>
  <si>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</si>
  <si>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</si>
  <si>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</si>
  <si>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</si>
  <si>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</si>
  <si>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</si>
  <si>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</si>
  <si>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</si>
  <si>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</si>
  <si>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</si>
  <si>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</si>
  <si>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</si>
  <si>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</si>
  <si>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</si>
  <si>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</si>
  <si>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</si>
  <si>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</si>
  <si>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</si>
  <si>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</si>
  <si>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</si>
  <si>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</si>
  <si>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</si>
  <si>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</si>
  <si>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</si>
  <si>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</si>
  <si>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</si>
  <si>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</si>
  <si>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</si>
  <si>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</si>
  <si>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</si>
  <si>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</si>
  <si>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</si>
  <si>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</si>
  <si>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</si>
  <si>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</si>
  <si>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</si>
  <si>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</si>
  <si>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</si>
  <si>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</si>
  <si>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</si>
  <si>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</si>
  <si>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</si>
  <si>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</si>
  <si>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</si>
  <si>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</si>
  <si>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</si>
  <si>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</si>
  <si>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</si>
  <si>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</si>
  <si>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</si>
  <si>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</si>
  <si>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</si>
  <si>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</si>
  <si>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</si>
  <si>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</si>
  <si>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</si>
  <si>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</si>
  <si>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</si>
  <si>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</si>
  <si>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</si>
  <si>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</si>
  <si>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</si>
  <si>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</si>
  <si>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</si>
  <si>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</si>
  <si>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</si>
  <si>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</si>
  <si>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</si>
  <si>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</si>
  <si>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</si>
  <si>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</si>
  <si>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</si>
  <si>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</si>
  <si>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</si>
  <si>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</si>
  <si>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</si>
  <si>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</si>
  <si>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</si>
  <si>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</si>
  <si>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</si>
  <si>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</si>
  <si>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</si>
  <si>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</si>
  <si>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</si>
  <si>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</si>
  <si>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</si>
  <si>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</si>
  <si>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</si>
  <si>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</si>
  <si>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</si>
  <si>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</si>
  <si>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</si>
  <si>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</si>
  <si>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</si>
  <si>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</si>
  <si>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</si>
  <si>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</si>
  <si>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</si>
  <si>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</si>
  <si>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</si>
  <si>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</si>
  <si>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</si>
  <si>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</si>
  <si>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</si>
  <si>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</si>
  <si>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</si>
  <si>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</si>
  <si>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</si>
  <si>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</si>
  <si>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</si>
  <si>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</si>
  <si>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</si>
  <si>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</si>
  <si>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</si>
  <si>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</si>
  <si>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</si>
  <si>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</si>
  <si>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</si>
  <si>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</si>
  <si>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</si>
  <si>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</si>
  <si>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</si>
  <si>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</si>
  <si>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</si>
  <si>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</si>
  <si>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</si>
  <si>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</si>
  <si>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</si>
  <si>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</si>
  <si>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</si>
  <si>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</si>
  <si>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</si>
  <si>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</si>
  <si>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</si>
  <si>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</si>
  <si>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</si>
  <si>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</si>
  <si>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</si>
  <si>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</si>
  <si>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</si>
  <si>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</si>
  <si>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</si>
  <si>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</si>
  <si>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</si>
  <si>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</si>
  <si>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</si>
  <si>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</si>
  <si>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</si>
  <si>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</si>
  <si>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</si>
  <si>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</si>
  <si>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</si>
  <si>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</si>
  <si>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</si>
  <si>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</si>
  <si>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</si>
  <si>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</si>
  <si>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</si>
  <si>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</si>
  <si>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</si>
  <si>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</si>
  <si>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</si>
  <si>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</si>
  <si>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</si>
  <si>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</si>
  <si>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</si>
  <si>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</si>
  <si>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</si>
  <si>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</si>
  <si>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</si>
  <si>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</si>
  <si>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</si>
  <si>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</si>
  <si>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</si>
  <si>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</si>
  <si>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</si>
  <si>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</si>
  <si>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</si>
  <si>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</si>
  <si>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</si>
  <si>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</si>
  <si>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</si>
  <si>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</si>
  <si>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</si>
  <si>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</si>
  <si>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</si>
  <si>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</si>
  <si>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</si>
  <si>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</si>
  <si>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</si>
  <si>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</si>
  <si>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</si>
  <si>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</si>
  <si>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</si>
  <si>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</si>
  <si>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</si>
  <si>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</si>
  <si>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</si>
  <si>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</si>
  <si>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</si>
  <si>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</si>
  <si>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</si>
  <si>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</si>
  <si>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</si>
  <si>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</si>
  <si>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</si>
  <si>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</si>
  <si>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</si>
  <si>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</si>
  <si>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</si>
  <si>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</si>
  <si>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</si>
  <si>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</si>
  <si>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</si>
  <si>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</si>
  <si>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</si>
  <si>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</si>
  <si>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</si>
  <si>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</si>
  <si>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</si>
  <si>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</si>
  <si>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</si>
  <si>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</si>
  <si>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</si>
  <si>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</si>
  <si>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</si>
  <si>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</si>
  <si>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</si>
  <si>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</si>
  <si>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</si>
  <si>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</si>
  <si>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</si>
  <si>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</si>
  <si>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</si>
  <si>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</si>
  <si>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</si>
  <si>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</si>
  <si>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</si>
  <si>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</si>
  <si>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</si>
  <si>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</si>
  <si>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</si>
  <si>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</si>
  <si>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</si>
  <si>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</si>
  <si>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</si>
  <si>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</si>
  <si>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</si>
  <si>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</si>
  <si>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</si>
  <si>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</si>
  <si>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</si>
  <si>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</si>
  <si>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</si>
  <si>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</si>
  <si>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</si>
  <si>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</si>
  <si>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</si>
  <si>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</si>
  <si>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</si>
  <si>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</si>
  <si>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</si>
  <si>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</si>
  <si>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</si>
  <si>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</si>
  <si>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</si>
  <si>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</si>
  <si>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</si>
  <si>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</si>
  <si>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</si>
  <si>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</si>
  <si>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</si>
  <si>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</si>
  <si>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</si>
  <si>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</si>
  <si>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</si>
  <si>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</si>
  <si>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</si>
  <si>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</si>
  <si>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</si>
  <si>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</si>
  <si>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</si>
  <si>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</si>
  <si>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</si>
  <si>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</si>
  <si>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</si>
  <si>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</si>
  <si>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</si>
  <si>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</si>
  <si>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</si>
  <si>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</si>
  <si>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</si>
  <si>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</si>
  <si>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</si>
  <si>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</si>
  <si>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</si>
  <si>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</si>
  <si>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</si>
  <si>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</si>
  <si>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</si>
  <si>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</si>
  <si>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</si>
  <si>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</si>
  <si>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</si>
  <si>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</si>
  <si>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</si>
  <si>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</si>
  <si>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</si>
  <si>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</si>
  <si>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</si>
  <si>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</si>
  <si>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</si>
  <si>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</si>
  <si>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</si>
  <si>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</si>
  <si>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</si>
  <si>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</si>
  <si>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</si>
  <si>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</si>
  <si>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</si>
  <si>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</si>
  <si>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</si>
  <si>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</si>
  <si>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</si>
  <si>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</si>
  <si>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</si>
  <si>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</si>
  <si>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</si>
  <si>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</si>
  <si>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</si>
  <si>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</si>
  <si>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</si>
  <si>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</si>
  <si>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</si>
  <si>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</si>
  <si>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</si>
  <si>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</si>
  <si>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</si>
  <si>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</si>
  <si>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</si>
  <si>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</si>
  <si>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</si>
  <si>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</si>
  <si>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</si>
  <si>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</si>
  <si>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</si>
  <si>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</si>
  <si>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</si>
  <si>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</si>
  <si>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</si>
  <si>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</si>
  <si>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</si>
  <si>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</si>
  <si>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</si>
  <si>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</si>
  <si>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</si>
  <si>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</si>
  <si>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</si>
  <si>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</si>
  <si>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</si>
  <si>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</si>
  <si>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</si>
  <si>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</si>
  <si>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</si>
  <si>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</si>
  <si>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</si>
  <si>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</si>
  <si>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</si>
  <si>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</si>
  <si>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</si>
  <si>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</si>
  <si>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</si>
  <si>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</si>
  <si>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</si>
  <si>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</si>
  <si>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</si>
  <si>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</si>
  <si>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</si>
  <si>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</si>
  <si>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</si>
  <si>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</si>
  <si>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</si>
  <si>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</si>
  <si>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</si>
  <si>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</si>
  <si>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</si>
  <si>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</si>
  <si>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</si>
  <si>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</si>
  <si>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</si>
  <si>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</si>
  <si>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</si>
  <si>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</si>
  <si>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</si>
  <si>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</si>
  <si>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</si>
  <si>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</si>
  <si>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</si>
  <si>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</si>
  <si>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</si>
  <si>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</si>
  <si>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</si>
  <si>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</si>
  <si>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</si>
  <si>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</si>
  <si>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</si>
  <si>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</si>
  <si>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</si>
  <si>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</si>
  <si>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</si>
  <si>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</si>
  <si>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</si>
  <si>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</si>
  <si>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</si>
  <si>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</si>
  <si>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</si>
  <si>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</si>
  <si>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</si>
  <si>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</si>
  <si>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</si>
  <si>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</si>
  <si>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</si>
  <si>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</si>
  <si>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</si>
  <si>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</si>
  <si>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</si>
  <si>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</si>
  <si>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</si>
  <si>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</si>
  <si>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</si>
  <si>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</si>
  <si>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</si>
  <si>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</si>
  <si>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</si>
  <si>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</si>
  <si>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</si>
  <si>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</si>
  <si>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</si>
  <si>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</si>
  <si>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</si>
  <si>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</si>
  <si>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</si>
  <si>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</si>
  <si>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</si>
  <si>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</si>
  <si>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</si>
  <si>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</si>
  <si>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</si>
  <si>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</si>
  <si>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</si>
  <si>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</si>
  <si>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</si>
  <si>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</si>
  <si>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</si>
  <si>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</si>
  <si>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</si>
  <si>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</si>
  <si>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</si>
  <si>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</si>
  <si>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</si>
  <si>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</si>
  <si>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</si>
  <si>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</si>
  <si>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</si>
  <si>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</si>
  <si>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</si>
  <si>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</si>
  <si>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</si>
  <si>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</si>
  <si>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</si>
  <si>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</si>
  <si>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</si>
  <si>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</si>
  <si>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</si>
  <si>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</si>
  <si>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</si>
  <si>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</si>
  <si>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</si>
  <si>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</si>
  <si>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</si>
  <si>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</si>
  <si>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</si>
  <si>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</si>
  <si>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</si>
  <si>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</si>
  <si>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</si>
  <si>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</si>
  <si>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</si>
  <si>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</si>
  <si>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</si>
  <si>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</si>
  <si>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</si>
  <si>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</si>
  <si>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</si>
  <si>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</si>
  <si>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</si>
  <si>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</si>
  <si>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</si>
  <si>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</si>
  <si>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</si>
  <si>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</si>
  <si>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</si>
  <si>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</si>
  <si>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</si>
  <si>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</si>
  <si>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</si>
  <si>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</si>
  <si>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</si>
  <si>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</si>
  <si>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</si>
  <si>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</si>
  <si>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</si>
  <si>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</si>
  <si>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</si>
  <si>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</si>
  <si>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</si>
  <si>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</si>
  <si>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</si>
  <si>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</si>
  <si>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</si>
  <si>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</si>
  <si>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</si>
  <si>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</si>
  <si>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</si>
  <si>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</si>
  <si>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</si>
  <si>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</si>
  <si>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</si>
  <si>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</si>
  <si>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</si>
  <si>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</si>
  <si>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</si>
  <si>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</si>
  <si>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</si>
  <si>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</si>
  <si>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</si>
  <si>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</si>
  <si>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</si>
  <si>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</si>
  <si>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</si>
  <si>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</si>
  <si>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</si>
  <si>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</si>
  <si>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</si>
  <si>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</si>
  <si>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</si>
  <si>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</si>
  <si>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</si>
  <si>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</si>
  <si>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</si>
  <si>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</si>
  <si>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</si>
  <si>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</si>
  <si>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</si>
  <si>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</si>
  <si>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</si>
  <si>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</si>
  <si>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</si>
  <si>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</si>
  <si>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</si>
  <si>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</si>
  <si>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</si>
  <si>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</si>
  <si>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</si>
  <si>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</si>
  <si>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</si>
  <si>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</si>
  <si>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</si>
  <si>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</si>
  <si>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</si>
  <si>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</si>
  <si>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</si>
  <si>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</si>
  <si>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</si>
  <si>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</si>
  <si>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</si>
  <si>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</si>
  <si>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</si>
  <si>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</si>
  <si>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</si>
  <si>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</si>
  <si>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</si>
  <si>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</si>
  <si>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</si>
  <si>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</si>
  <si>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</si>
  <si>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</si>
  <si>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</si>
  <si>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</si>
  <si>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</si>
  <si>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</si>
  <si>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</si>
  <si>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</si>
  <si>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</si>
  <si>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</si>
  <si>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</si>
  <si>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</si>
  <si>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</si>
  <si>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</si>
  <si>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</si>
  <si>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</si>
  <si>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</si>
  <si>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</si>
  <si>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</si>
  <si>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</si>
  <si>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</si>
  <si>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</si>
  <si>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</si>
  <si>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</si>
  <si>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</si>
  <si>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</si>
  <si>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</si>
  <si>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</si>
  <si>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</si>
  <si>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</si>
  <si>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</si>
  <si>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</si>
  <si>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</si>
  <si>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</si>
  <si>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</si>
  <si>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</si>
  <si>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</si>
  <si>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</si>
  <si>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</si>
  <si>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</si>
  <si>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</si>
  <si>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</si>
  <si>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</si>
  <si>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</si>
  <si>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</si>
  <si>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</si>
  <si>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</si>
  <si>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</si>
  <si>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</si>
  <si>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</si>
  <si>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</si>
  <si>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</si>
  <si>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</si>
  <si>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</si>
  <si>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</si>
  <si>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</si>
  <si>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</si>
  <si>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</si>
  <si>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</si>
  <si>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</si>
  <si>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</si>
  <si>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</si>
  <si>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</si>
  <si>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</si>
  <si>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</si>
  <si>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</si>
  <si>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</si>
  <si>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</si>
  <si>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</si>
  <si>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</si>
  <si>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</si>
  <si>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</si>
  <si>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</si>
  <si>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</si>
  <si>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</si>
  <si>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</si>
  <si>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</si>
  <si>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</si>
  <si>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</si>
  <si>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</si>
  <si>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</si>
  <si>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</si>
  <si>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</si>
  <si>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</si>
  <si>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</si>
  <si>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</si>
  <si>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</si>
  <si>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</si>
  <si>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</si>
  <si>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</si>
  <si>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</si>
  <si>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</si>
  <si>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</si>
  <si>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</si>
  <si>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</si>
  <si>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</si>
  <si>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</si>
  <si>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</si>
  <si>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</si>
  <si>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</si>
  <si>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</si>
  <si>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</si>
  <si>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</si>
  <si>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</si>
  <si>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</si>
  <si>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</si>
  <si>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</si>
  <si>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</si>
  <si>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</si>
  <si>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</si>
  <si>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</si>
  <si>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</si>
  <si>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</si>
  <si>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</si>
  <si>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</si>
  <si>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</si>
  <si>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</si>
  <si>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</si>
  <si>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</si>
  <si>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</si>
  <si>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</si>
  <si>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</si>
  <si>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</si>
  <si>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</si>
  <si>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</si>
  <si>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</si>
  <si>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</si>
  <si>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</si>
  <si>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</si>
  <si>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</si>
  <si>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</si>
  <si>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</si>
  <si>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</si>
  <si>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</si>
  <si>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</si>
  <si>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</si>
  <si>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</si>
  <si>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</si>
  <si>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</si>
  <si>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</si>
  <si>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</si>
  <si>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</si>
  <si>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</si>
  <si>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</si>
  <si>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</si>
  <si>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</si>
  <si>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</si>
  <si>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</si>
  <si>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</si>
  <si>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</si>
  <si>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</si>
  <si>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</si>
  <si>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</si>
  <si>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</si>
  <si>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</si>
  <si>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</si>
  <si>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</si>
  <si>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</si>
  <si>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</si>
  <si>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</si>
  <si>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</si>
  <si>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</si>
  <si>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</si>
  <si>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</si>
  <si>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</si>
  <si>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</si>
  <si>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</si>
  <si>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</si>
  <si>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</si>
  <si>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</si>
  <si>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</si>
  <si>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</si>
  <si>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</si>
  <si>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</si>
  <si>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</si>
  <si>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</si>
  <si>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</si>
  <si>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</si>
  <si>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</si>
  <si>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</si>
  <si>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</si>
  <si>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</si>
  <si>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</si>
  <si>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</si>
  <si>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</si>
  <si>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</si>
  <si>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</si>
  <si>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</si>
  <si>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</si>
  <si>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</si>
  <si>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</si>
  <si>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</si>
  <si>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</si>
  <si>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</si>
  <si>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</si>
  <si>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</si>
  <si>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</si>
  <si>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</si>
  <si>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</si>
  <si>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</si>
  <si>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</si>
  <si>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</si>
  <si>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</si>
  <si>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</si>
  <si>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</si>
  <si>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</si>
  <si>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</si>
  <si>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</si>
  <si>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</si>
  <si>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</si>
  <si>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</si>
  <si>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</si>
  <si>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</si>
  <si>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</si>
  <si>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</si>
  <si>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</si>
  <si>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</si>
  <si>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</si>
  <si>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</si>
  <si>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</si>
  <si>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</si>
  <si>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</si>
  <si>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</si>
  <si>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</si>
  <si>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</si>
  <si>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</si>
  <si>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</si>
  <si>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</si>
  <si>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</si>
  <si>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</si>
  <si>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</si>
  <si>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</si>
  <si>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</si>
  <si>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</si>
  <si>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</si>
  <si>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</si>
  <si>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</si>
  <si>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</si>
  <si>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</si>
  <si>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</si>
  <si>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</si>
  <si>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</si>
  <si>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</si>
  <si>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</si>
  <si>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</si>
  <si>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</si>
  <si>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</si>
  <si>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</si>
  <si>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</si>
  <si>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</si>
  <si>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</si>
  <si>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</si>
  <si>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</si>
  <si>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</si>
  <si>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</si>
  <si>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</si>
  <si>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</si>
  <si>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</si>
  <si>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</si>
  <si>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</si>
  <si>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</si>
  <si>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</si>
  <si>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</si>
  <si>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</si>
  <si>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</si>
  <si>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</si>
  <si>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</si>
  <si>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</si>
  <si>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</si>
  <si>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</si>
  <si>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</si>
  <si>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</si>
  <si>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</si>
  <si>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</si>
  <si>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</si>
  <si>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</si>
  <si>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</si>
  <si>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</si>
  <si>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</si>
  <si>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</si>
  <si>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</si>
  <si>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</si>
  <si>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</si>
  <si>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</si>
  <si>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</si>
  <si>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</si>
  <si>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</si>
  <si>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</si>
  <si>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</si>
  <si>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</si>
  <si>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</si>
  <si>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</si>
  <si>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</si>
  <si>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</si>
  <si>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</si>
  <si>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</si>
  <si>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</si>
  <si>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</si>
  <si>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</si>
  <si>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</si>
  <si>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</si>
  <si>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</si>
  <si>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</si>
  <si>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</si>
  <si>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</si>
  <si>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</si>
  <si>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</si>
  <si>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</si>
  <si>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</si>
  <si>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</si>
  <si>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</si>
  <si>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</si>
  <si>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</si>
  <si>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</si>
  <si>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</si>
  <si>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</si>
  <si>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</si>
  <si>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</si>
  <si>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</si>
  <si>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</si>
  <si>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</si>
  <si>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</si>
  <si>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</si>
  <si>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</si>
  <si>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</si>
  <si>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</si>
  <si>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</si>
  <si>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</si>
  <si>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</si>
  <si>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</si>
  <si>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</si>
  <si>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</si>
  <si>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</si>
  <si>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</si>
  <si>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</si>
  <si>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</si>
  <si>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</si>
  <si>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</si>
  <si>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</si>
  <si>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</si>
  <si>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</si>
  <si>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</si>
  <si>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</si>
  <si>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</si>
  <si>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</si>
  <si>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</si>
  <si>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</si>
  <si>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</si>
  <si>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</si>
  <si>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</si>
  <si>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</si>
  <si>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</si>
  <si>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</si>
  <si>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</si>
  <si>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</si>
  <si>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</si>
  <si>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</si>
  <si>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</si>
  <si>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</si>
  <si>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</si>
  <si>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</si>
  <si>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</si>
  <si>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</si>
  <si>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</si>
  <si>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</si>
  <si>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</si>
  <si>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</si>
  <si>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</si>
  <si>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</si>
  <si>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</si>
  <si>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</si>
  <si>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</si>
  <si>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</si>
  <si>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</si>
  <si>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</si>
  <si>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</si>
  <si>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</si>
  <si>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</si>
  <si>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</si>
  <si>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</si>
  <si>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</si>
  <si>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</si>
  <si>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</si>
  <si>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</si>
  <si>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</si>
  <si>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</si>
  <si>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</si>
  <si>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</si>
  <si>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</si>
  <si>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</si>
  <si>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</si>
  <si>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</si>
  <si>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</si>
  <si>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</si>
  <si>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</si>
  <si>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</si>
  <si>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</si>
  <si>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</si>
  <si>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</si>
  <si>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</si>
  <si>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</si>
  <si>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</si>
  <si>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</si>
  <si>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</si>
  <si>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</si>
  <si>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</si>
  <si>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</si>
  <si>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</si>
  <si>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</si>
  <si>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</si>
  <si>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</si>
  <si>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</si>
  <si>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</si>
  <si>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</si>
  <si>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</si>
  <si>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</si>
  <si>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</si>
  <si>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</si>
  <si>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</si>
  <si>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</si>
  <si>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</si>
  <si>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</si>
  <si>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</si>
  <si>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</si>
  <si>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</si>
  <si>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</si>
  <si>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</si>
  <si>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</si>
  <si>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</si>
  <si>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</si>
  <si>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</si>
  <si>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</si>
  <si>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</si>
  <si>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</si>
  <si>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</si>
  <si>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</si>
  <si>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</si>
  <si>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</si>
  <si>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</si>
  <si>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</si>
  <si>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</si>
  <si>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</si>
  <si>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</si>
  <si>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</si>
  <si>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</si>
  <si>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</si>
  <si>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</si>
  <si>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</si>
  <si>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</si>
  <si>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</si>
  <si>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</si>
  <si>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</si>
  <si>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</si>
  <si>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</si>
  <si>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</si>
  <si>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</si>
  <si>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</si>
  <si>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</si>
  <si>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</si>
  <si>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</si>
  <si>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</si>
  <si>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</si>
  <si>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</si>
  <si>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</si>
  <si>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</si>
  <si>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</si>
  <si>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</si>
  <si>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</si>
  <si>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</si>
  <si>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</si>
  <si>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</si>
  <si>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</si>
  <si>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</si>
  <si>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</si>
  <si>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</si>
  <si>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</si>
  <si>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</si>
  <si>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</si>
  <si>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</si>
  <si>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</si>
  <si>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</si>
  <si>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</si>
  <si>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</si>
  <si>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</si>
  <si>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</si>
  <si>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</si>
  <si>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</si>
  <si>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</si>
  <si>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</si>
  <si>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</si>
  <si>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</si>
  <si>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</si>
  <si>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</si>
  <si>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</si>
  <si>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</si>
  <si>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</si>
  <si>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</si>
  <si>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</si>
  <si>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</si>
  <si>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</si>
  <si>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</si>
  <si>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</si>
  <si>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</si>
  <si>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</si>
  <si>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</si>
  <si>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</si>
  <si>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</si>
  <si>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</si>
  <si>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</si>
  <si>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</si>
  <si>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</si>
  <si>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</si>
  <si>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</si>
  <si>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</si>
  <si>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</si>
  <si>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</si>
  <si>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</si>
  <si>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</si>
  <si>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</si>
  <si>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</si>
  <si>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</si>
  <si>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</si>
  <si>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</si>
  <si>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</si>
  <si>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</si>
  <si>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</si>
  <si>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</si>
  <si>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</si>
  <si>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</si>
  <si>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</si>
  <si>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</si>
  <si>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</si>
  <si>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</si>
  <si>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</si>
  <si>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</si>
  <si>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</si>
  <si>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</si>
  <si>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</si>
  <si>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</si>
  <si>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</si>
  <si>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</si>
  <si>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</si>
  <si>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</si>
  <si>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</si>
  <si>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</si>
  <si>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</si>
  <si>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</si>
  <si>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</si>
  <si>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</si>
  <si>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</si>
  <si>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</si>
  <si>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</si>
  <si>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</si>
  <si>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</si>
  <si>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</si>
  <si>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</si>
  <si>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</si>
  <si>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</si>
  <si>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</si>
  <si>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</si>
  <si>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</si>
  <si>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</si>
  <si>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</si>
  <si>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</si>
  <si>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</si>
  <si>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</si>
  <si>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</si>
  <si>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</si>
  <si>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</si>
  <si>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</si>
  <si>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</si>
  <si>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</si>
  <si>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</si>
  <si>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</si>
  <si>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</si>
  <si>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</si>
  <si>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</si>
  <si>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</si>
  <si>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</si>
  <si>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</si>
  <si>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</si>
  <si>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</si>
  <si>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</si>
  <si>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</si>
  <si>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</si>
  <si>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</si>
  <si>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</si>
  <si>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</si>
  <si>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</si>
  <si>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</si>
  <si>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</si>
  <si>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</si>
  <si>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</si>
  <si>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</si>
  <si>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</si>
  <si>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</si>
  <si>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</si>
  <si>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</si>
  <si>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</si>
  <si>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</si>
  <si>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</si>
  <si>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</si>
  <si>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</si>
  <si>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</si>
  <si>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</si>
  <si>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</si>
  <si>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</si>
  <si>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</si>
  <si>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</si>
  <si>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</si>
  <si>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</si>
  <si>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</si>
  <si>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</si>
  <si>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</si>
  <si>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</si>
  <si>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</si>
  <si>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</si>
  <si>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</si>
  <si>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</si>
  <si>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</si>
  <si>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</si>
  <si>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</si>
  <si>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</si>
  <si>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</si>
  <si>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</si>
  <si>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</si>
  <si>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</si>
  <si>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</si>
  <si>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</si>
  <si>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</si>
  <si>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</si>
  <si>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</si>
  <si>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</si>
  <si>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</si>
  <si>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</si>
  <si>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</si>
  <si>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</si>
  <si>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</si>
  <si>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</si>
  <si>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</si>
  <si>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</si>
  <si>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</si>
  <si>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</si>
  <si>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</si>
  <si>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</si>
  <si>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</si>
  <si>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</si>
  <si>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</si>
  <si>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</si>
  <si>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</si>
  <si>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</si>
  <si>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</si>
  <si>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</si>
  <si>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</si>
  <si>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</si>
  <si>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</si>
  <si>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</si>
  <si>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</si>
  <si>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</si>
  <si>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</si>
  <si>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</si>
  <si>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</si>
  <si>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</si>
  <si>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</si>
  <si>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</si>
  <si>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</si>
  <si>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</si>
  <si>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</si>
  <si>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</si>
  <si>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</si>
  <si>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</si>
  <si>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</si>
  <si>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</si>
  <si>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</si>
  <si>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</si>
  <si>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</si>
  <si>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</si>
  <si>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</si>
  <si>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</si>
  <si>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</si>
  <si>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</si>
  <si>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</si>
  <si>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</si>
  <si>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</si>
  <si>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</si>
  <si>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</si>
  <si>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</si>
  <si>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</si>
  <si>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</si>
  <si>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</si>
  <si>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</si>
  <si>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</si>
  <si>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</si>
  <si>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</si>
  <si>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</si>
  <si>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</si>
  <si>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</si>
  <si>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</si>
  <si>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</si>
  <si>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</si>
  <si>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</si>
  <si>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</si>
  <si>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</si>
  <si>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</si>
  <si>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</si>
  <si>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</si>
  <si>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</si>
  <si>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</si>
  <si>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</si>
  <si>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</si>
  <si>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</si>
  <si>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</si>
  <si>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</si>
  <si>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</si>
  <si>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</si>
  <si>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</si>
  <si>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</si>
  <si>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</si>
  <si>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</si>
  <si>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</si>
  <si>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</si>
  <si>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</si>
  <si>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</si>
  <si>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</si>
  <si>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</si>
  <si>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</si>
  <si>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</si>
  <si>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</si>
  <si>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</si>
  <si>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</si>
  <si>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</si>
  <si>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</si>
  <si>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</si>
  <si>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</si>
  <si>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</si>
  <si>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</si>
  <si>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</si>
  <si>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</si>
  <si>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</si>
  <si>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</si>
  <si>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</si>
  <si>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</si>
  <si>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</si>
  <si>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</si>
  <si>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</si>
  <si>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</si>
  <si>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</si>
  <si>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</si>
  <si>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</si>
  <si>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</si>
  <si>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</si>
  <si>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</si>
  <si>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</si>
  <si>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</si>
  <si>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</si>
  <si>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</si>
  <si>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</si>
  <si>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</si>
  <si>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</si>
  <si>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</si>
  <si>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</si>
  <si>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</si>
  <si>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</si>
  <si>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</si>
  <si>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</si>
  <si>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</si>
  <si>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</si>
  <si>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</si>
  <si>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</si>
  <si>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</si>
  <si>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</si>
  <si>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</si>
  <si>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</si>
  <si>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</si>
  <si>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</si>
  <si>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</si>
  <si>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</si>
  <si>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</si>
  <si>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</si>
  <si>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</si>
  <si>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</si>
  <si>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</si>
  <si>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</si>
  <si>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</si>
  <si>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</si>
  <si>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</si>
  <si>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</si>
  <si>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</si>
  <si>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</si>
  <si>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</si>
  <si>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</si>
  <si>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</si>
  <si>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</si>
  <si>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</si>
  <si>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</si>
  <si>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</si>
  <si>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</si>
  <si>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</si>
  <si>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</si>
  <si>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</si>
  <si>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</si>
  <si>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</si>
  <si>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</si>
  <si>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</si>
  <si>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</si>
  <si>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</si>
  <si>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</si>
  <si>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</si>
  <si>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</si>
  <si>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</si>
  <si>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</si>
  <si>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</si>
  <si>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</si>
  <si>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</si>
  <si>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</si>
  <si>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</si>
  <si>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</si>
  <si>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</si>
  <si>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</si>
  <si>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</si>
  <si>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</si>
  <si>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</si>
  <si>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</si>
  <si>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</si>
  <si>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</si>
  <si>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</si>
  <si>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</si>
  <si>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</si>
  <si>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</si>
  <si>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</si>
  <si>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</si>
  <si>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</si>
  <si>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</si>
  <si>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</si>
  <si>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</si>
  <si>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</si>
  <si>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</si>
  <si>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</si>
  <si>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</si>
  <si>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</si>
  <si>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</si>
  <si>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</si>
  <si>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</si>
  <si>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</si>
  <si>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</si>
  <si>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</si>
  <si>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</si>
  <si>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</si>
  <si>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</si>
  <si>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</si>
  <si>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</si>
  <si>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</si>
  <si>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</si>
  <si>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</si>
  <si>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</si>
  <si>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</si>
  <si>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</si>
  <si>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</si>
  <si>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</si>
  <si>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</si>
  <si>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</si>
  <si>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</si>
  <si>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</si>
  <si>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</si>
  <si>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</si>
  <si>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</si>
  <si>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</si>
  <si>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</si>
  <si>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</si>
  <si>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</si>
  <si>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</si>
  <si>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</si>
  <si>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</si>
  <si>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</si>
  <si>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</si>
  <si>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</si>
  <si>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</si>
  <si>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</si>
  <si>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</si>
  <si>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</si>
  <si>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</si>
  <si>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</si>
  <si>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</si>
  <si>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</si>
  <si>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</si>
  <si>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</si>
  <si>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</si>
  <si>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</si>
  <si>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</si>
  <si>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</si>
  <si>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</si>
  <si>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</si>
  <si>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</si>
  <si>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</si>
  <si>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</si>
  <si>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</si>
  <si>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</si>
  <si>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</si>
  <si>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</si>
  <si>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</si>
  <si>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</si>
  <si>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</si>
  <si>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</si>
  <si>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</si>
  <si>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</si>
  <si>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</si>
  <si>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</si>
  <si>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</si>
  <si>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</si>
  <si>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</si>
  <si>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</si>
  <si>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</si>
  <si>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</si>
  <si>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</si>
  <si>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</si>
  <si>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</si>
  <si>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</si>
  <si>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</si>
  <si>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</si>
  <si>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</si>
  <si>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</si>
  <si>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</si>
  <si>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</si>
  <si>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</si>
  <si>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</si>
  <si>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</si>
  <si>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</si>
  <si>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</si>
  <si>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</si>
  <si>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</si>
  <si>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</si>
  <si>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</si>
  <si>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</si>
  <si>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</si>
  <si>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</si>
  <si>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</si>
  <si>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</si>
  <si>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</si>
  <si>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</si>
  <si>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</si>
  <si>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</si>
  <si>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</si>
  <si>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</si>
  <si>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</si>
  <si>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</si>
  <si>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</si>
  <si>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</si>
  <si>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</si>
  <si>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</si>
  <si>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</si>
  <si>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</si>
  <si>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</si>
  <si>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</si>
  <si>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</si>
  <si>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</si>
  <si>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</si>
  <si>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</si>
  <si>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</si>
  <si>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</si>
  <si>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</si>
  <si>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</si>
  <si>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</si>
  <si>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</si>
  <si>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</si>
  <si>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</si>
  <si>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</si>
  <si>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</si>
  <si>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</si>
  <si>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</si>
  <si>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</si>
  <si>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</si>
  <si>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</si>
  <si>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</si>
  <si>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</si>
  <si>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</si>
  <si>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</si>
  <si>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</si>
  <si>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</si>
  <si>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</si>
  <si>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</si>
  <si>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</si>
  <si>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</si>
  <si>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</si>
  <si>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</si>
  <si>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</si>
  <si>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</si>
  <si>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</si>
  <si>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</si>
  <si>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</si>
  <si>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</si>
  <si>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</si>
  <si>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</si>
  <si>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</si>
  <si>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</si>
  <si>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</si>
  <si>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</si>
  <si>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</si>
  <si>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</si>
  <si>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</si>
  <si>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</si>
  <si>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</si>
  <si>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</si>
  <si>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</si>
  <si>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</si>
  <si>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</si>
  <si>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</si>
  <si>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</si>
  <si>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</si>
  <si>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</si>
  <si>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</si>
  <si>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</si>
  <si>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</si>
  <si>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</si>
  <si>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</si>
  <si>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</si>
  <si>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</si>
  <si>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</si>
  <si>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</si>
  <si>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</si>
  <si>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</si>
  <si>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</si>
  <si>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</si>
  <si>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</si>
  <si>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</si>
  <si>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</si>
  <si>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</si>
  <si>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</si>
  <si>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</si>
  <si>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</si>
  <si>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</si>
  <si>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</si>
  <si>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</si>
  <si>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</si>
  <si>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</si>
  <si>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</si>
  <si>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</si>
  <si>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</si>
  <si>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</si>
  <si>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</si>
  <si>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</si>
  <si>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</si>
  <si>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</si>
  <si>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</si>
  <si>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</si>
  <si>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</si>
  <si>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</si>
  <si>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</si>
  <si>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</si>
  <si>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</si>
  <si>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</si>
  <si>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</si>
  <si>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</si>
  <si>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</si>
  <si>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</si>
  <si>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</si>
  <si>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</si>
  <si>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</si>
  <si>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</si>
  <si>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</si>
  <si>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</si>
  <si>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</si>
  <si>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</si>
  <si>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</si>
  <si>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</si>
  <si>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</si>
  <si>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</si>
  <si>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</si>
  <si>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</si>
  <si>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</si>
  <si>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</si>
  <si>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</si>
  <si>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</si>
  <si>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</si>
  <si>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</si>
  <si>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</si>
  <si>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</si>
  <si>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</si>
  <si>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</si>
  <si>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</si>
  <si>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</si>
  <si>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</si>
  <si>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</si>
  <si>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</si>
  <si>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</si>
  <si>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</si>
  <si>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</si>
  <si>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</si>
  <si>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</si>
  <si>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</si>
  <si>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</si>
  <si>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</si>
  <si>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</si>
  <si>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</si>
  <si>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</si>
  <si>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</si>
  <si>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</si>
  <si>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</si>
  <si>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</si>
  <si>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</si>
  <si>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</si>
  <si>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</si>
  <si>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</si>
  <si>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</si>
  <si>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</si>
  <si>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</si>
  <si>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</si>
  <si>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</si>
  <si>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</si>
  <si>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</si>
  <si>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</si>
  <si>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</si>
  <si>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</si>
  <si>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</si>
  <si>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</si>
  <si>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</si>
  <si>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</si>
  <si>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</si>
  <si>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</si>
  <si>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</si>
  <si>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</si>
  <si>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</si>
  <si>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</si>
  <si>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</si>
  <si>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</si>
  <si>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</si>
  <si>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</si>
  <si>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</si>
  <si>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</si>
  <si>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</si>
  <si>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</si>
  <si>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</si>
  <si>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</si>
  <si>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</si>
  <si>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</si>
  <si>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</si>
  <si>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</si>
  <si>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</si>
  <si>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</si>
  <si>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</si>
  <si>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</si>
  <si>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</si>
  <si>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</si>
  <si>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</si>
  <si>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</si>
  <si>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</si>
  <si>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</si>
  <si>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</si>
  <si>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</si>
  <si>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</si>
  <si>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</si>
  <si>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</si>
  <si>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</si>
  <si>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</si>
  <si>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</si>
  <si>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</si>
  <si>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</si>
  <si>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</si>
  <si>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</si>
  <si>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</si>
  <si>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</si>
  <si>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</si>
  <si>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</si>
  <si>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</si>
  <si>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</si>
  <si>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</si>
  <si>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</si>
  <si>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</si>
  <si>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</si>
  <si>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</si>
  <si>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</si>
  <si>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</si>
  <si>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</si>
  <si>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</si>
  <si>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</si>
  <si>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</si>
  <si>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</si>
  <si>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</si>
  <si>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</si>
  <si>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</si>
  <si>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</si>
  <si>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</si>
  <si>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</si>
  <si>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</si>
  <si>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</si>
  <si>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</si>
  <si>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</si>
  <si>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</si>
  <si>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</si>
  <si>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</si>
  <si>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</si>
  <si>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</si>
  <si>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</si>
  <si>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</si>
  <si>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</si>
  <si>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</si>
  <si>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</si>
  <si>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</si>
  <si>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</si>
  <si>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</si>
  <si>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</si>
  <si>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</si>
  <si>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</si>
  <si>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</si>
  <si>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</si>
  <si>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</si>
  <si>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</si>
  <si>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</si>
  <si>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</si>
  <si>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</si>
  <si>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</si>
  <si>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</si>
  <si>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</si>
  <si>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</si>
  <si>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</si>
  <si>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</si>
  <si>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</si>
  <si>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</si>
  <si>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</si>
  <si>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</si>
  <si>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</si>
  <si>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</si>
  <si>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</si>
  <si>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</si>
  <si>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</si>
  <si>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</si>
  <si>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</si>
  <si>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</si>
  <si>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</si>
  <si>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</si>
  <si>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</si>
  <si>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</si>
  <si>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</si>
  <si>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</si>
  <si>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</si>
  <si>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</si>
  <si>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</si>
  <si>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</si>
  <si>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</si>
  <si>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</si>
  <si>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</si>
  <si>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</si>
  <si>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</si>
  <si>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</si>
  <si>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</si>
  <si>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</si>
  <si>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</si>
  <si>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</si>
  <si>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</si>
  <si>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</si>
  <si>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</si>
  <si>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</si>
  <si>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</si>
  <si>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</si>
  <si>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</si>
  <si>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</si>
  <si>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</si>
  <si>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</si>
  <si>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</si>
  <si>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</si>
  <si>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</si>
  <si>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</si>
  <si>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</si>
  <si>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</si>
  <si>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</si>
  <si>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</si>
  <si>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</si>
  <si>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</si>
  <si>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</si>
  <si>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</si>
  <si>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</si>
  <si>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</si>
  <si>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</si>
  <si>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</si>
  <si>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</si>
  <si>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</si>
  <si>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</si>
  <si>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</si>
  <si>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</si>
  <si>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</si>
  <si>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</si>
  <si>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</si>
  <si>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</si>
  <si>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</si>
  <si>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</si>
  <si>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</si>
  <si>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</si>
  <si>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</si>
  <si>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</si>
  <si>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</si>
  <si>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</si>
  <si>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</si>
  <si>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</si>
  <si>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</si>
  <si>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</si>
  <si>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</si>
  <si>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</si>
  <si>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</si>
  <si>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</si>
  <si>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</si>
  <si>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</si>
  <si>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</si>
  <si>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</si>
  <si>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</si>
  <si>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</si>
  <si>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</si>
  <si>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</si>
  <si>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</si>
  <si>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</si>
  <si>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</si>
  <si>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</si>
  <si>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</si>
  <si>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</si>
  <si>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</si>
  <si>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</si>
  <si>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</si>
  <si>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</si>
  <si>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</si>
  <si>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</si>
  <si>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</si>
  <si>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</si>
  <si>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</si>
  <si>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</si>
  <si>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</si>
  <si>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</si>
  <si>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</si>
  <si>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</si>
  <si>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</si>
  <si>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</si>
  <si>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</si>
  <si>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</si>
  <si>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</si>
  <si>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</si>
  <si>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</si>
  <si>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</si>
  <si>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</si>
  <si>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</si>
  <si>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</si>
  <si>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</si>
  <si>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</si>
  <si>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</si>
  <si>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</si>
  <si>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</si>
  <si>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</si>
  <si>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</si>
  <si>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</si>
  <si>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</si>
  <si>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</si>
  <si>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</si>
  <si>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</si>
  <si>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</si>
  <si>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</si>
  <si>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</si>
  <si>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</si>
  <si>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</si>
  <si>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</si>
  <si>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</si>
  <si>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</si>
  <si>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</si>
  <si>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</si>
  <si>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</si>
  <si>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</si>
  <si>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</si>
  <si>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</si>
  <si>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</si>
  <si>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</si>
  <si>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</si>
  <si>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</si>
  <si>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</si>
  <si>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</si>
  <si>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</si>
  <si>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</si>
  <si>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</si>
  <si>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</si>
  <si>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</si>
  <si>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</si>
  <si>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</si>
  <si>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</si>
  <si>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</si>
  <si>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</si>
  <si>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</si>
  <si>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</si>
  <si>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</si>
  <si>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</si>
  <si>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</si>
  <si>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</si>
  <si>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</si>
  <si>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</si>
  <si>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</si>
  <si>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</si>
  <si>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</si>
  <si>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</si>
  <si>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</si>
  <si>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</si>
  <si>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</si>
  <si>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</si>
  <si>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</si>
  <si>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</si>
  <si>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</si>
  <si>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</si>
  <si>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</si>
  <si>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</si>
  <si>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</si>
  <si>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</si>
  <si>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</si>
  <si>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</si>
  <si>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</si>
  <si>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</si>
  <si>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</si>
  <si>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</si>
  <si>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</si>
  <si>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</si>
  <si>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</si>
  <si>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</si>
  <si>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</si>
  <si>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</si>
  <si>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</si>
  <si>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</si>
  <si>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</si>
  <si>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</si>
  <si>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</si>
  <si>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</si>
  <si>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</si>
  <si>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</si>
  <si>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</si>
  <si>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</si>
  <si>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</si>
  <si>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</si>
  <si>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</si>
  <si>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</si>
  <si>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</si>
  <si>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</si>
  <si>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</si>
  <si>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</si>
  <si>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</si>
  <si>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</si>
  <si>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</si>
  <si>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</si>
  <si>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</si>
  <si>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</si>
  <si>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</si>
  <si>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</si>
  <si>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</si>
  <si>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</si>
  <si>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</si>
  <si>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</si>
  <si>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</si>
  <si>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</si>
  <si>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</si>
  <si>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</si>
  <si>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</si>
  <si>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</si>
  <si>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</si>
  <si>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</si>
  <si>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</si>
  <si>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</si>
  <si>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</si>
  <si>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</si>
  <si>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</si>
  <si>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</si>
  <si>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</si>
  <si>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</si>
  <si>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</si>
  <si>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</si>
  <si>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</si>
  <si>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</si>
  <si>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</si>
  <si>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</si>
  <si>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</si>
  <si>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</si>
  <si>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</si>
  <si>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</si>
  <si>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</si>
  <si>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</si>
  <si>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</si>
  <si>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</si>
  <si>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</si>
  <si>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</si>
  <si>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</si>
  <si>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</si>
  <si>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</si>
  <si>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</si>
  <si>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</si>
  <si>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</si>
  <si>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</si>
  <si>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</si>
  <si>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</si>
  <si>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</si>
  <si>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</si>
  <si>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</si>
  <si>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</si>
  <si>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</si>
  <si>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</si>
  <si>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</si>
  <si>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</si>
  <si>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</si>
  <si>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</si>
  <si>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</si>
  <si>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</si>
  <si>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</si>
  <si>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</si>
  <si>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</si>
  <si>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</si>
  <si>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</si>
  <si>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</si>
  <si>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</si>
  <si>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</si>
  <si>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</si>
  <si>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</si>
  <si>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</si>
  <si>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</si>
  <si>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</si>
  <si>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</si>
  <si>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</si>
  <si>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</si>
  <si>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</si>
  <si>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</si>
  <si>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</si>
  <si>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</si>
  <si>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</si>
  <si>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</si>
  <si>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</si>
  <si>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</si>
  <si>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</si>
  <si>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</si>
  <si>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</si>
  <si>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</si>
  <si>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</si>
  <si>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</si>
  <si>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</si>
  <si>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</si>
  <si>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</si>
  <si>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</si>
  <si>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</si>
  <si>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</si>
  <si>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</si>
  <si>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</si>
  <si>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</si>
  <si>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</si>
  <si>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</si>
  <si>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</si>
  <si>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</si>
  <si>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</si>
  <si>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</si>
  <si>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</si>
  <si>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</si>
  <si>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</si>
  <si>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</si>
  <si>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</si>
  <si>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</si>
  <si>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</si>
  <si>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</si>
  <si>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</si>
  <si>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</si>
  <si>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</si>
  <si>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</si>
  <si>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</si>
  <si>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</si>
  <si>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</si>
  <si>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</si>
  <si>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</si>
  <si>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</si>
  <si>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</si>
  <si>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</si>
  <si>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</si>
  <si>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</si>
  <si>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</si>
  <si>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</si>
  <si>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</si>
  <si>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</si>
  <si>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</si>
  <si>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</si>
  <si>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</si>
  <si>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</si>
  <si>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</si>
  <si>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</si>
  <si>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</si>
  <si>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</si>
  <si>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</si>
  <si>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</si>
  <si>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</si>
  <si>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</si>
  <si>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</si>
  <si>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</si>
  <si>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</si>
  <si>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</si>
  <si>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</si>
  <si>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</si>
  <si>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</si>
  <si>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</si>
  <si>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</si>
  <si>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</si>
  <si>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</si>
  <si>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</si>
  <si>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</si>
  <si>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</si>
  <si>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</si>
  <si>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</si>
  <si>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</si>
  <si>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</si>
  <si>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</si>
  <si>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</si>
  <si>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</si>
  <si>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</si>
  <si>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</si>
  <si>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</si>
  <si>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</si>
  <si>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</si>
  <si>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</si>
  <si>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</si>
  <si>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</si>
  <si>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</si>
  <si>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</si>
  <si>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</si>
  <si>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</si>
  <si>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</si>
  <si>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</si>
  <si>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</si>
  <si>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</si>
  <si>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</si>
  <si>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</si>
  <si>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</si>
  <si>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</si>
  <si>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</si>
  <si>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</si>
  <si>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</si>
  <si>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</si>
  <si>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</si>
  <si>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</si>
  <si>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</si>
  <si>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</si>
  <si>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</si>
  <si>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</si>
  <si>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</si>
  <si>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</si>
  <si>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</si>
  <si>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</si>
  <si>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</si>
  <si>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</si>
  <si>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</si>
  <si>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</si>
  <si>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</si>
  <si>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</si>
  <si>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</si>
  <si>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</si>
  <si>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</si>
  <si>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</si>
  <si>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</si>
  <si>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</si>
  <si>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</si>
  <si>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</si>
  <si>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</si>
  <si>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</si>
  <si>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</si>
  <si>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</si>
  <si>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</si>
  <si>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</si>
  <si>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</si>
  <si>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</si>
  <si>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</si>
  <si>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</si>
  <si>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</si>
  <si>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</si>
  <si>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</si>
  <si>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</si>
  <si>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</si>
  <si>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</si>
  <si>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</si>
  <si>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</si>
  <si>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</si>
  <si>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</si>
  <si>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</si>
  <si>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</si>
  <si>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</si>
  <si>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</si>
  <si>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</si>
  <si>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</si>
  <si>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</si>
  <si>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</si>
  <si>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</si>
  <si>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</si>
  <si>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</si>
  <si>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</si>
  <si>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</si>
  <si>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</si>
  <si>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</si>
  <si>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</si>
  <si>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</si>
  <si>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</si>
  <si>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</si>
  <si>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</si>
  <si>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</si>
  <si>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</si>
  <si>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</si>
  <si>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</si>
  <si>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</si>
  <si>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</si>
  <si>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</si>
  <si>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</si>
  <si>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</si>
  <si>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</si>
  <si>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</si>
  <si>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</si>
  <si>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</si>
  <si>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</si>
  <si>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</si>
  <si>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</si>
  <si>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</si>
  <si>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</si>
  <si>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</si>
  <si>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</si>
  <si>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</si>
  <si>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</si>
  <si>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</si>
  <si>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</si>
  <si>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</si>
  <si>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</si>
  <si>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</si>
  <si>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</si>
  <si>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</si>
  <si>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</si>
  <si>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</si>
  <si>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</si>
  <si>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</si>
  <si>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</si>
  <si>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</si>
  <si>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</si>
  <si>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</si>
  <si>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</si>
  <si>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</si>
  <si>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</si>
  <si>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</si>
  <si>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</si>
  <si>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</si>
  <si>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</si>
  <si>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</si>
  <si>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</si>
  <si>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</si>
  <si>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</si>
  <si>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</si>
  <si>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</si>
  <si>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</si>
  <si>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</si>
  <si>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</si>
  <si>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</si>
  <si>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</si>
  <si>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</si>
  <si>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</si>
  <si>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</si>
  <si>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</si>
  <si>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</si>
  <si>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</si>
  <si>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</si>
  <si>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</si>
  <si>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</si>
  <si>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</si>
  <si>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</si>
  <si>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</si>
  <si>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</si>
  <si>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</si>
  <si>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</si>
  <si>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</si>
  <si>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</si>
  <si>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</si>
  <si>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</si>
  <si>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</si>
  <si>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</si>
  <si>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</si>
  <si>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</si>
  <si>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</si>
  <si>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</si>
  <si>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</si>
  <si>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</si>
  <si>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</si>
  <si>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</si>
  <si>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</si>
  <si>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</si>
  <si>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</si>
  <si>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</si>
  <si>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</si>
  <si>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</si>
  <si>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</si>
  <si>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</si>
  <si>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</si>
  <si>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</si>
  <si>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</si>
  <si>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</si>
  <si>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</si>
  <si>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</si>
  <si>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</si>
  <si>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</si>
  <si>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</si>
  <si>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</si>
  <si>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</si>
  <si>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</si>
  <si>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</si>
  <si>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</si>
  <si>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</si>
  <si>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</si>
  <si>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</si>
  <si>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</si>
  <si>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</si>
  <si>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</si>
  <si>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</si>
  <si>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</si>
  <si>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</si>
  <si>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</si>
  <si>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</si>
  <si>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</si>
  <si>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</si>
  <si>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</si>
  <si>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</si>
  <si>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</si>
  <si>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</si>
  <si>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</si>
  <si>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</si>
  <si>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</si>
  <si>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</si>
  <si>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</si>
  <si>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</si>
  <si>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</si>
  <si>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</si>
  <si>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</si>
  <si>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</si>
  <si>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</si>
  <si>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</si>
  <si>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</si>
  <si>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</si>
  <si>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</si>
  <si>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</si>
  <si>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</si>
  <si>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</si>
  <si>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</si>
  <si>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</si>
  <si>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</si>
  <si>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</si>
  <si>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</si>
  <si>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</si>
  <si>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</si>
  <si>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</si>
  <si>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</si>
  <si>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</si>
  <si>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</si>
  <si>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</si>
  <si>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</si>
  <si>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</si>
  <si>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</si>
  <si>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</si>
  <si>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</si>
  <si>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</si>
  <si>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</si>
  <si>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</si>
  <si>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</si>
  <si>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</si>
  <si>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</si>
  <si>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</si>
  <si>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</si>
  <si>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</si>
  <si>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</si>
  <si>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</si>
  <si>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</si>
  <si>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</si>
  <si>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</si>
  <si>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</si>
  <si>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</si>
  <si>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</si>
  <si>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</si>
  <si>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</si>
  <si>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</si>
  <si>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</si>
  <si>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</si>
  <si>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</si>
  <si>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</si>
  <si>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</si>
  <si>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</si>
  <si>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</si>
  <si>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</si>
  <si>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</si>
  <si>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</si>
  <si>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</si>
  <si>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</si>
  <si>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</si>
  <si>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</si>
  <si>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</si>
  <si>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</si>
  <si>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</si>
  <si>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</si>
  <si>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</si>
  <si>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</si>
  <si>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</si>
  <si>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</si>
  <si>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</si>
  <si>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</si>
  <si>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</si>
  <si>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</si>
  <si>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</si>
  <si>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</si>
  <si>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</si>
  <si>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</si>
  <si>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</si>
  <si>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</si>
  <si>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</si>
  <si>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</si>
  <si>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</si>
  <si>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</si>
  <si>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</si>
  <si>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</si>
  <si>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</si>
  <si>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</si>
  <si>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</si>
  <si>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</si>
  <si>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</si>
  <si>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</si>
  <si>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</si>
  <si>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</si>
  <si>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</si>
  <si>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</si>
  <si>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</si>
  <si>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</si>
  <si>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</si>
  <si>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</si>
  <si>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</si>
  <si>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</si>
  <si>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</si>
  <si>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</si>
  <si>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</si>
  <si>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</si>
  <si>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</si>
  <si>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</si>
  <si>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</si>
  <si>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</si>
  <si>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</si>
  <si>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</si>
  <si>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</si>
  <si>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</si>
  <si>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</si>
  <si>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</si>
  <si>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</si>
  <si>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</si>
  <si>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</si>
  <si>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</si>
  <si>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</si>
  <si>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</si>
  <si>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</si>
  <si>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</si>
  <si>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</si>
  <si>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</si>
  <si>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</si>
  <si>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</si>
  <si>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</si>
  <si>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</si>
  <si>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</si>
  <si>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</si>
  <si>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</si>
  <si>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</si>
  <si>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</si>
  <si>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</si>
  <si>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</si>
  <si>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</si>
  <si>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</si>
  <si>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</si>
  <si>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</si>
  <si>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</si>
  <si>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</si>
  <si>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</si>
  <si>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</si>
  <si>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</si>
  <si>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</si>
  <si>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</si>
  <si>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</si>
  <si>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</si>
  <si>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</si>
  <si>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</si>
  <si>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</si>
  <si>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</si>
  <si>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</si>
  <si>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</si>
  <si>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</si>
  <si>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</si>
  <si>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</si>
  <si>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</si>
  <si>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</si>
  <si>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</si>
  <si>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</si>
  <si>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</si>
  <si>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</si>
  <si>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</si>
  <si>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</si>
  <si>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</si>
  <si>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</si>
  <si>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</si>
  <si>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</si>
  <si>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</si>
  <si>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</si>
  <si>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</si>
  <si>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</si>
  <si>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</si>
  <si>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</si>
  <si>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</si>
  <si>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</si>
  <si>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</si>
  <si>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</si>
  <si>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</si>
  <si>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</si>
  <si>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</si>
  <si>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</si>
  <si>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</si>
  <si>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</si>
  <si>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</si>
  <si>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</si>
  <si>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</si>
  <si>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</si>
  <si>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</si>
  <si>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</si>
  <si>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</si>
  <si>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</si>
  <si>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</si>
  <si>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</si>
  <si>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</si>
  <si>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</si>
  <si>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</si>
  <si>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</si>
  <si>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</si>
  <si>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</si>
  <si>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</si>
  <si>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</si>
  <si>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</si>
  <si>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</si>
  <si>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</si>
  <si>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</si>
  <si>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</si>
  <si>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</si>
  <si>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</si>
  <si>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</si>
  <si>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</si>
  <si>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</si>
  <si>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</si>
  <si>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</si>
  <si>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</si>
  <si>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</si>
  <si>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</si>
  <si>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</si>
  <si>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</si>
  <si>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</si>
  <si>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</si>
  <si>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</si>
  <si>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</si>
  <si>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</si>
  <si>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</si>
  <si>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</si>
  <si>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</si>
  <si>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</si>
  <si>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</si>
  <si>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</si>
  <si>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</si>
  <si>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</si>
  <si>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</si>
  <si>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</si>
  <si>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</si>
  <si>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</si>
  <si>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</si>
  <si>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</si>
  <si>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</si>
  <si>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</si>
  <si>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</si>
  <si>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</si>
  <si>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</si>
  <si>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</si>
  <si>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</si>
  <si>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</si>
  <si>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</si>
  <si>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</si>
  <si>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</si>
  <si>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</si>
  <si>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</si>
  <si>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</si>
  <si>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</si>
  <si>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</si>
  <si>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</si>
  <si>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</si>
  <si>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</si>
  <si>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</si>
  <si>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</si>
  <si>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</si>
  <si>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</si>
  <si>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</si>
  <si>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</si>
  <si>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</si>
  <si>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</si>
  <si>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</si>
  <si>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</si>
  <si>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</si>
  <si>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</si>
  <si>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</si>
  <si>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</si>
  <si>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</si>
  <si>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</si>
  <si>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</si>
  <si>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</si>
  <si>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</si>
  <si>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</si>
  <si>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</si>
  <si>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</si>
  <si>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</si>
  <si>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</si>
  <si>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</si>
  <si>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</si>
  <si>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</si>
  <si>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</si>
  <si>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</si>
  <si>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</si>
  <si>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</si>
  <si>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</si>
  <si>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</si>
  <si>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</si>
  <si>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</si>
  <si>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</si>
  <si>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</si>
  <si>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</si>
  <si>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</si>
  <si>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</si>
  <si>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</si>
  <si>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</si>
  <si>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</si>
  <si>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</si>
  <si>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</si>
  <si>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</si>
  <si>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</si>
  <si>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</si>
  <si>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</si>
  <si>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</si>
  <si>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</si>
  <si>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</si>
  <si>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</si>
  <si>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</si>
  <si>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</si>
  <si>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</si>
  <si>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</si>
  <si>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</si>
  <si>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</si>
  <si>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</si>
  <si>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</si>
  <si>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</si>
  <si>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</si>
  <si>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</si>
  <si>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</si>
  <si>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</si>
  <si>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</si>
  <si>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</si>
  <si>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</si>
  <si>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</si>
  <si>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</si>
  <si>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</si>
  <si>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</si>
  <si>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</si>
  <si>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</si>
  <si>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</si>
  <si>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</si>
  <si>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</si>
  <si>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</si>
  <si>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</si>
  <si>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</si>
  <si>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</si>
  <si>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</si>
  <si>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</si>
  <si>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</si>
  <si>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</si>
  <si>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</si>
  <si>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</si>
  <si>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</si>
  <si>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</si>
  <si>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</si>
  <si>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</si>
  <si>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</si>
  <si>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</si>
  <si>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</si>
  <si>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</si>
  <si>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</si>
  <si>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</si>
  <si>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</si>
  <si>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</si>
  <si>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</si>
  <si>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</si>
  <si>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</si>
  <si>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</si>
  <si>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</si>
  <si>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</si>
  <si>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</si>
  <si>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</si>
  <si>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</si>
  <si>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</si>
  <si>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</si>
  <si>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</si>
  <si>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</si>
  <si>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</si>
  <si>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</si>
  <si>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</si>
  <si>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</si>
  <si>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</si>
  <si>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</si>
  <si>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</si>
  <si>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</si>
  <si>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</si>
  <si>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</si>
  <si>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</si>
  <si>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</si>
  <si>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</si>
  <si>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</si>
  <si>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</si>
  <si>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</si>
  <si>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</si>
  <si>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</si>
  <si>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</si>
  <si>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</si>
  <si>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</si>
  <si>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</si>
  <si>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</si>
  <si>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</si>
  <si>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</si>
  <si>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</si>
  <si>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</si>
  <si>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</si>
  <si>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</si>
  <si>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</si>
  <si>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</si>
  <si>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</si>
  <si>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</si>
  <si>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</si>
  <si>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</si>
  <si>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</si>
  <si>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</si>
  <si>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</si>
  <si>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</si>
  <si>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</si>
  <si>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</si>
  <si>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</si>
  <si>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</si>
  <si>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</si>
  <si>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</si>
  <si>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</si>
  <si>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</si>
  <si>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</si>
  <si>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</si>
  <si>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</si>
  <si>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</si>
  <si>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</si>
  <si>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</si>
  <si>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</si>
  <si>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</si>
  <si>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</si>
  <si>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</si>
  <si>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</si>
  <si>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</si>
  <si>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</si>
  <si>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</si>
  <si>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</si>
  <si>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</si>
  <si>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</si>
  <si>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</si>
  <si>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</si>
  <si>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</si>
  <si>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</si>
  <si>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</si>
  <si>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</si>
  <si>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</si>
  <si>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</si>
  <si>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</si>
  <si>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</si>
  <si>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</si>
  <si>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</si>
  <si>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</si>
  <si>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</si>
  <si>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</si>
  <si>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</si>
  <si>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</si>
  <si>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</si>
  <si>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</si>
  <si>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</si>
  <si>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</si>
  <si>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</si>
  <si>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</si>
  <si>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</si>
  <si>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</si>
  <si>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</si>
  <si>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</si>
  <si>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</si>
  <si>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</si>
  <si>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</si>
  <si>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</si>
  <si>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</si>
  <si>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</si>
  <si>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</si>
  <si>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</si>
  <si>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</si>
  <si>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</si>
  <si>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</si>
  <si>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</si>
  <si>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</si>
  <si>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</si>
  <si>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</si>
  <si>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</si>
  <si>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</si>
  <si>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</si>
  <si>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</si>
  <si>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</si>
  <si>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</si>
  <si>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</si>
  <si>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</si>
  <si>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</si>
  <si>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</si>
  <si>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</si>
  <si>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</si>
  <si>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</si>
  <si>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</si>
  <si>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</si>
  <si>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</si>
  <si>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</si>
  <si>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</si>
  <si>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</si>
  <si>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</si>
  <si>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</si>
  <si>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</si>
  <si>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</si>
  <si>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</si>
  <si>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</si>
  <si>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</si>
  <si>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</si>
  <si>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</si>
  <si>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</si>
  <si>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</si>
  <si>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</si>
  <si>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</si>
  <si>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</si>
  <si>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</si>
  <si>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</si>
  <si>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</si>
  <si>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</si>
  <si>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</si>
  <si>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</si>
  <si>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</si>
  <si>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</si>
  <si>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</si>
  <si>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</si>
  <si>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</si>
  <si>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</si>
  <si>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</si>
  <si>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</si>
  <si>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</si>
  <si>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</si>
  <si>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</si>
  <si>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</si>
  <si>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</si>
  <si>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</si>
  <si>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</si>
  <si>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</si>
  <si>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</si>
  <si>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</si>
  <si>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</si>
  <si>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</si>
  <si>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</si>
  <si>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</si>
  <si>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</si>
  <si>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</si>
  <si>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</si>
  <si>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</si>
  <si>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</si>
  <si>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</si>
  <si>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</si>
  <si>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</si>
  <si>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</si>
  <si>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</si>
  <si>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</si>
  <si>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</si>
  <si>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</si>
  <si>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</si>
  <si>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</si>
  <si>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</si>
  <si>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</si>
  <si>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</si>
  <si>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</si>
  <si>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</si>
  <si>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</si>
  <si>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</si>
  <si>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</si>
  <si>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</si>
  <si>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</si>
  <si>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</si>
  <si>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</si>
  <si>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</si>
  <si>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</si>
  <si>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</si>
  <si>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</si>
  <si>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</si>
  <si>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</si>
  <si>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</si>
  <si>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</si>
  <si>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</si>
  <si>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</si>
  <si>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</si>
  <si>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</si>
  <si>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</si>
  <si>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</si>
  <si>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</si>
  <si>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</si>
  <si>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</si>
  <si>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</si>
  <si>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</si>
  <si>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</si>
  <si>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</si>
  <si>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</si>
  <si>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</si>
  <si>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</si>
  <si>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</si>
  <si>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</si>
  <si>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</si>
  <si>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</si>
  <si>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</si>
  <si>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</si>
  <si>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</si>
  <si>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</si>
  <si>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</si>
  <si>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</si>
  <si>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</si>
  <si>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</si>
  <si>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</si>
  <si>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</si>
  <si>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</si>
  <si>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</si>
  <si>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</si>
  <si>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</si>
  <si>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</si>
  <si>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</si>
  <si>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</si>
  <si>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</si>
  <si>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</si>
  <si>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</si>
  <si>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</si>
  <si>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</si>
  <si>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</si>
  <si>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</si>
  <si>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</si>
  <si>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</si>
  <si>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</si>
  <si>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</si>
  <si>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</si>
  <si>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</si>
  <si>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</si>
  <si>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</si>
  <si>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</si>
  <si>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</si>
  <si>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</si>
  <si>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</si>
  <si>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</si>
  <si>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</si>
  <si>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</si>
  <si>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</si>
  <si>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</si>
  <si>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</si>
  <si>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</si>
  <si>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</si>
  <si>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</si>
  <si>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</si>
  <si>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</si>
  <si>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</si>
  <si>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</si>
  <si>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</si>
  <si>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</si>
  <si>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</si>
  <si>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</si>
  <si>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</si>
  <si>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</si>
  <si>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</si>
  <si>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</si>
  <si>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</si>
  <si>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</si>
  <si>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</si>
  <si>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</si>
  <si>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</si>
  <si>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</si>
  <si>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</si>
  <si>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</si>
  <si>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</si>
  <si>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</si>
  <si>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</si>
  <si>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</si>
  <si>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</si>
  <si>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</si>
  <si>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</si>
  <si>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</si>
  <si>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</si>
  <si>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</si>
  <si>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</si>
  <si>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</si>
  <si>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</si>
  <si>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</si>
  <si>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</si>
  <si>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</si>
  <si>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</si>
  <si>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</si>
  <si>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</si>
  <si>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</si>
  <si>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</si>
  <si>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</si>
  <si>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</si>
  <si>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</si>
  <si>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</si>
  <si>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</si>
  <si>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</si>
  <si>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</si>
  <si>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</si>
  <si>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</si>
  <si>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</si>
  <si>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</si>
  <si>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</si>
  <si>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</si>
  <si>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</si>
  <si>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</si>
  <si>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</si>
  <si>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</si>
  <si>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</si>
  <si>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</si>
  <si>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</si>
  <si>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</si>
  <si>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</si>
  <si>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</si>
  <si>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</si>
  <si>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</si>
  <si>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</si>
  <si>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</si>
  <si>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</si>
  <si>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</si>
  <si>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</si>
  <si>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</si>
  <si>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</si>
  <si>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</si>
  <si>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</si>
  <si>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</si>
  <si>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</si>
  <si>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</si>
  <si>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</si>
  <si>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</si>
  <si>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</si>
  <si>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</si>
  <si>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</si>
  <si>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</si>
  <si>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</si>
  <si>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</si>
  <si>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</si>
  <si>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</si>
  <si>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</si>
  <si>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</si>
  <si>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</si>
  <si>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</si>
  <si>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</si>
  <si>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</si>
  <si>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</si>
  <si>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</si>
  <si>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</si>
  <si>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</si>
  <si>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</si>
  <si>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</si>
  <si>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</si>
  <si>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</si>
  <si>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</si>
  <si>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</si>
  <si>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</si>
  <si>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</si>
  <si>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</si>
  <si>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</si>
  <si>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</si>
  <si>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</si>
  <si>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</si>
  <si>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</si>
  <si>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</si>
  <si>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</si>
  <si>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</si>
  <si>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</si>
  <si>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</si>
  <si>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</si>
  <si>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</si>
  <si>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</si>
  <si>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</si>
  <si>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</si>
  <si>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</si>
  <si>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</si>
  <si>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</si>
  <si>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</si>
  <si>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</si>
  <si>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</si>
  <si>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</si>
  <si>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</si>
  <si>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</si>
  <si>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</si>
  <si>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</si>
  <si>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</si>
  <si>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</si>
  <si>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</si>
  <si>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</si>
  <si>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</si>
  <si>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</si>
  <si>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</si>
  <si>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</si>
  <si>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</si>
  <si>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</si>
  <si>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</si>
  <si>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</si>
  <si>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</si>
  <si>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</si>
  <si>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</si>
  <si>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</si>
  <si>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</si>
  <si>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</si>
  <si>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</si>
  <si>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</si>
  <si>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</si>
  <si>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</si>
  <si>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</si>
  <si>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</si>
  <si>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</si>
  <si>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</si>
  <si>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</si>
  <si>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</si>
  <si>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</si>
  <si>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</si>
  <si>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</si>
  <si>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</si>
  <si>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</si>
  <si>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</si>
  <si>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</si>
  <si>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</si>
  <si>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</si>
  <si>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</si>
  <si>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</si>
  <si>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</si>
  <si>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</si>
  <si>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</si>
  <si>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</si>
  <si>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</si>
  <si>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</si>
  <si>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</si>
  <si>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</si>
  <si>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</si>
  <si>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</si>
  <si>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</si>
  <si>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</si>
  <si>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</si>
  <si>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</si>
  <si>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</si>
  <si>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</si>
  <si>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</si>
  <si>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</si>
  <si>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</si>
  <si>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</si>
  <si>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</si>
  <si>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</si>
  <si>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</si>
  <si>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</si>
  <si>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</si>
  <si>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</si>
  <si>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</si>
  <si>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</si>
  <si>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</si>
  <si>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</si>
  <si>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</si>
  <si>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</si>
  <si>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</si>
  <si>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</si>
  <si>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</si>
  <si>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</si>
  <si>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</si>
  <si>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</si>
  <si>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</si>
  <si>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</si>
  <si>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</si>
  <si>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</si>
  <si>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</si>
  <si>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</si>
  <si>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</si>
  <si>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</si>
  <si>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</si>
  <si>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</si>
  <si>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</si>
  <si>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</si>
  <si>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</si>
  <si>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</si>
  <si>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</si>
  <si>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</si>
  <si>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</si>
  <si>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</si>
  <si>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</si>
  <si>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</si>
  <si>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</si>
  <si>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</si>
  <si>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</si>
  <si>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</si>
  <si>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</si>
  <si>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</si>
  <si>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</si>
  <si>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</si>
  <si>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</si>
  <si>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</si>
  <si>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</si>
  <si>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</si>
  <si>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</si>
  <si>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</si>
  <si>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</si>
  <si>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</si>
  <si>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</si>
  <si>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</si>
  <si>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</si>
  <si>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</si>
  <si>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</si>
  <si>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</si>
  <si>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</si>
  <si>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</si>
  <si>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</si>
  <si>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</si>
  <si>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</si>
  <si>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</si>
  <si>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</si>
  <si>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</si>
  <si>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</si>
  <si>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</si>
  <si>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</si>
  <si>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</si>
  <si>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</si>
  <si>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</si>
  <si>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</si>
  <si>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</si>
  <si>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</si>
  <si>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</si>
  <si>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</si>
  <si>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</si>
  <si>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</si>
  <si>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</si>
  <si>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</si>
  <si>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</si>
  <si>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</si>
  <si>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</si>
  <si>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</si>
  <si>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</si>
  <si>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</si>
  <si>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</si>
  <si>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</si>
  <si>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</si>
  <si>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</si>
  <si>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</si>
  <si>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</si>
  <si>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</si>
  <si>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</si>
  <si>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</si>
  <si>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</si>
  <si>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</si>
  <si>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</si>
  <si>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</si>
  <si>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</si>
  <si>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</si>
  <si>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</si>
  <si>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</si>
  <si>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</si>
  <si>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</si>
  <si>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</si>
  <si>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</si>
  <si>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</si>
  <si>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</si>
  <si>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</si>
  <si>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</si>
  <si>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</si>
  <si>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</si>
  <si>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</si>
  <si>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</si>
  <si>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</si>
  <si>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</si>
  <si>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</si>
  <si>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</si>
  <si>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</si>
  <si>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</si>
  <si>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</si>
  <si>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</si>
  <si>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</si>
  <si>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</si>
  <si>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</si>
  <si>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</si>
  <si>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</si>
  <si>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</si>
  <si>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</si>
  <si>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</si>
  <si>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</si>
  <si>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</si>
  <si>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</si>
  <si>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</si>
  <si>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</si>
  <si>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</si>
  <si>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</si>
  <si>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</si>
  <si>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</si>
  <si>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</si>
  <si>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</si>
  <si>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</si>
  <si>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</si>
  <si>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</si>
  <si>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</si>
  <si>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</si>
  <si>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</si>
  <si>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</si>
  <si>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</si>
  <si>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</si>
  <si>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</si>
  <si>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</si>
  <si>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</si>
  <si>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</si>
  <si>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</si>
  <si>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</si>
  <si>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</si>
  <si>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</si>
  <si>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</si>
  <si>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</si>
  <si>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</si>
  <si>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</si>
  <si>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</si>
  <si>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</si>
  <si>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</si>
  <si>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</si>
  <si>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</si>
  <si>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</si>
  <si>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</si>
  <si>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</si>
  <si>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</si>
  <si>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</si>
  <si>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</si>
  <si>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</si>
  <si>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</si>
  <si>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</si>
  <si>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</si>
  <si>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</si>
  <si>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</si>
  <si>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</si>
  <si>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</si>
  <si>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</si>
  <si>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</si>
  <si>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</si>
  <si>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</si>
  <si>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</si>
  <si>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</si>
  <si>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</si>
  <si>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</si>
  <si>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</si>
  <si>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</si>
  <si>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</si>
  <si>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</si>
  <si>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</si>
  <si>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</si>
  <si>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</si>
  <si>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</si>
  <si>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</si>
  <si>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</si>
  <si>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</si>
  <si>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</si>
  <si>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</si>
  <si>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</si>
  <si>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</si>
  <si>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</si>
  <si>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</si>
  <si>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</si>
  <si>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</si>
  <si>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</si>
  <si>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</si>
  <si>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</si>
  <si>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</si>
  <si>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</si>
  <si>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</si>
  <si>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</si>
  <si>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</si>
  <si>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</si>
  <si>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</si>
  <si>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</si>
  <si>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</si>
  <si>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</si>
  <si>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</si>
  <si>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</si>
  <si>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</si>
  <si>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</si>
  <si>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</si>
  <si>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</si>
  <si>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</si>
  <si>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</si>
  <si>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</si>
  <si>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</si>
  <si>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</si>
  <si>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</si>
  <si>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</si>
  <si>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</si>
  <si>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</si>
  <si>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</si>
  <si>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</si>
  <si>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</si>
  <si>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</si>
  <si>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</si>
  <si>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</si>
  <si>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</si>
  <si>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</si>
  <si>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</si>
  <si>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</si>
  <si>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</si>
  <si>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</si>
  <si>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</si>
  <si>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</si>
  <si>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</si>
  <si>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</si>
  <si>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</si>
  <si>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</si>
  <si>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</si>
  <si>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</si>
  <si>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</si>
  <si>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</si>
  <si>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</si>
  <si>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</si>
  <si>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</si>
  <si>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</si>
  <si>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</si>
  <si>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</si>
  <si>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</si>
  <si>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</si>
  <si>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</si>
  <si>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</si>
  <si>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</si>
  <si>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</si>
  <si>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</si>
  <si>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</si>
  <si>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</si>
  <si>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</si>
  <si>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</si>
  <si>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</si>
  <si>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</si>
  <si>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</si>
  <si>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</si>
  <si>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</si>
  <si>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</si>
  <si>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</si>
  <si>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</si>
  <si>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</si>
  <si>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</si>
  <si>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</si>
  <si>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</si>
  <si>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</si>
  <si>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</si>
  <si>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</si>
  <si>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</si>
  <si>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</si>
  <si>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</si>
  <si>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</si>
  <si>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</si>
  <si>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</si>
  <si>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</si>
  <si>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</si>
  <si>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</si>
  <si>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</si>
  <si>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</si>
  <si>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</si>
  <si>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</si>
  <si>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</si>
  <si>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</si>
  <si>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</si>
  <si>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</si>
  <si>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</si>
  <si>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</si>
  <si>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</si>
  <si>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</si>
  <si>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</si>
  <si>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</si>
  <si>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</si>
  <si>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</si>
  <si>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</si>
  <si>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</si>
  <si>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</si>
  <si>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</si>
  <si>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</si>
  <si>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</si>
  <si>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</si>
  <si>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</si>
  <si>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</si>
  <si>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</si>
  <si>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</si>
  <si>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</si>
  <si>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</si>
  <si>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</si>
  <si>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</si>
  <si>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</si>
  <si>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</si>
  <si>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</si>
  <si>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</si>
  <si>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</si>
  <si>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</si>
  <si>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</si>
  <si>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</si>
  <si>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</si>
  <si>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</si>
  <si>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</si>
  <si>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</si>
  <si>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</si>
  <si>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</si>
  <si>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</si>
  <si>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</si>
  <si>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</si>
  <si>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</si>
  <si>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</si>
  <si>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</si>
  <si>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</si>
  <si>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</si>
  <si>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</si>
  <si>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</si>
  <si>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</si>
  <si>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</si>
  <si>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</si>
  <si>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</si>
  <si>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</si>
  <si>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</si>
  <si>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</si>
  <si>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</si>
  <si>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</si>
  <si>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</si>
  <si>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</si>
  <si>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</si>
  <si>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</si>
  <si>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</si>
  <si>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</si>
  <si>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</si>
  <si>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</si>
  <si>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</si>
  <si>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</si>
  <si>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</si>
  <si>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</si>
  <si>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</si>
  <si>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</si>
  <si>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</si>
  <si>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</si>
  <si>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</si>
  <si>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</si>
  <si>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</si>
  <si>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</si>
  <si>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</si>
  <si>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</si>
  <si>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</si>
  <si>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</si>
  <si>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</si>
  <si>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</si>
  <si>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</si>
  <si>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</si>
  <si>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</si>
  <si>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</si>
  <si>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</si>
  <si>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</si>
  <si>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</si>
  <si>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</si>
  <si>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</si>
  <si>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</si>
  <si>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</si>
  <si>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</si>
  <si>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</si>
  <si>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</si>
  <si>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</si>
  <si>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</si>
  <si>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</si>
  <si>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</si>
  <si>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</si>
  <si>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</si>
  <si>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</si>
  <si>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</si>
  <si>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</si>
  <si>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</si>
  <si>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</si>
  <si>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</si>
  <si>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</si>
  <si>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</si>
  <si>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</si>
  <si>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</si>
  <si>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</si>
  <si>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</si>
  <si>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</si>
  <si>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</si>
  <si>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</si>
  <si>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</si>
  <si>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</si>
  <si>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</si>
  <si>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</si>
  <si>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</si>
  <si>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</si>
  <si>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</si>
  <si>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</si>
  <si>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</si>
  <si>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</si>
  <si>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</si>
  <si>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</si>
  <si>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</si>
  <si>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</si>
  <si>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</si>
  <si>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</si>
  <si>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</si>
  <si>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</si>
  <si>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</si>
  <si>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</si>
  <si>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</si>
  <si>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</si>
  <si>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</si>
  <si>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</si>
  <si>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</si>
  <si>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</si>
  <si>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</si>
  <si>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</si>
  <si>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</si>
  <si>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</si>
  <si>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</si>
  <si>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</si>
  <si>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</si>
  <si>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</si>
  <si>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</si>
  <si>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</si>
  <si>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</si>
  <si>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</si>
  <si>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</si>
  <si>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</si>
  <si>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</si>
  <si>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</si>
  <si>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</si>
  <si>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</si>
  <si>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</si>
  <si>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</si>
  <si>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</si>
  <si>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</si>
  <si>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</si>
  <si>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</si>
  <si>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</si>
  <si>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</si>
  <si>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</si>
  <si>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</si>
  <si>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</si>
  <si>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</si>
  <si>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</si>
  <si>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</si>
  <si>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</si>
  <si>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</si>
  <si>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</si>
  <si>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</si>
  <si>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</si>
  <si>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</si>
  <si>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</si>
  <si>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</si>
  <si>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</si>
  <si>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</si>
  <si>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</si>
  <si>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</si>
  <si>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</si>
  <si>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</si>
  <si>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</si>
  <si>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</si>
  <si>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</si>
  <si>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</si>
  <si>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</si>
  <si>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</si>
  <si>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</si>
  <si>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</si>
  <si>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</si>
  <si>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</si>
  <si>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</si>
  <si>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</si>
  <si>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</si>
  <si>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</si>
  <si>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</si>
  <si>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</si>
  <si>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</si>
  <si>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</si>
  <si>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</si>
  <si>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</si>
  <si>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</si>
  <si>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</si>
  <si>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</si>
  <si>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</si>
  <si>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</si>
  <si>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</si>
  <si>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</si>
  <si>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</si>
  <si>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</si>
  <si>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</si>
  <si>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</si>
  <si>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</si>
  <si>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</si>
  <si>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</si>
  <si>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</si>
  <si>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</si>
  <si>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</si>
  <si>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</si>
  <si>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</si>
  <si>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</si>
  <si>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</si>
  <si>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</si>
  <si>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</si>
  <si>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</si>
  <si>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</si>
  <si>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</si>
  <si>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</si>
  <si>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</si>
  <si>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</si>
  <si>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</si>
  <si>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</si>
  <si>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</si>
  <si>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</si>
  <si>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</si>
  <si>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</si>
  <si>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</si>
  <si>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</si>
  <si>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</si>
  <si>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</si>
  <si>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</si>
  <si>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</si>
  <si>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</si>
  <si>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</si>
  <si>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</si>
  <si>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</si>
  <si>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</si>
  <si>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</si>
  <si>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</si>
  <si>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</si>
  <si>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</si>
  <si>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</si>
  <si>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</si>
  <si>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</si>
  <si>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</si>
  <si>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</si>
  <si>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</si>
  <si>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</si>
  <si>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</si>
  <si>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</si>
  <si>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</si>
  <si>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</si>
  <si>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</si>
  <si>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</si>
  <si>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</si>
  <si>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</si>
  <si>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</si>
  <si>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</si>
  <si>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</si>
  <si>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</si>
  <si>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</si>
  <si>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</si>
  <si>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</si>
  <si>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</si>
  <si>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</si>
  <si>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</si>
  <si>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</si>
  <si>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</si>
  <si>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</si>
  <si>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</si>
  <si>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</si>
  <si>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</si>
  <si>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</si>
  <si>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</si>
  <si>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</si>
  <si>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</si>
  <si>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</si>
  <si>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</si>
  <si>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</si>
  <si>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</si>
  <si>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</si>
  <si>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</si>
  <si>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</si>
  <si>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</si>
  <si>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</si>
  <si>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</si>
  <si>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</si>
  <si>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</si>
  <si>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</si>
  <si>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</si>
  <si>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</si>
  <si>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</si>
  <si>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</si>
  <si>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</si>
  <si>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</si>
  <si>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</si>
  <si>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</si>
  <si>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</si>
  <si>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</si>
  <si>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</si>
  <si>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</si>
  <si>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</si>
  <si>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</si>
  <si>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</si>
  <si>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</si>
  <si>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</si>
  <si>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</si>
  <si>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</si>
  <si>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</si>
  <si>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</si>
  <si>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</si>
  <si>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</si>
  <si>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</si>
  <si>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</si>
  <si>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</si>
  <si>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</si>
  <si>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</si>
  <si>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</si>
  <si>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</si>
  <si>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</si>
  <si>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</si>
  <si>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</si>
  <si>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</si>
  <si>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</si>
  <si>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</si>
  <si>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</si>
  <si>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</si>
  <si>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</si>
  <si>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</si>
  <si>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</si>
  <si>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</si>
  <si>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</si>
  <si>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</si>
  <si>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</si>
  <si>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</si>
  <si>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</si>
  <si>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</si>
  <si>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</si>
  <si>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</si>
  <si>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</si>
  <si>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</si>
  <si>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</si>
  <si>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</si>
  <si>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</si>
  <si>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</si>
  <si>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</si>
  <si>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</si>
  <si>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</si>
  <si>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</si>
  <si>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</si>
  <si>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</si>
  <si>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</si>
  <si>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</si>
  <si>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</si>
  <si>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</si>
  <si>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</si>
  <si>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</si>
  <si>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</si>
  <si>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</si>
  <si>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</si>
  <si>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</si>
  <si>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</si>
  <si>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</si>
  <si>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</si>
  <si>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</si>
  <si>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</si>
  <si>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</si>
  <si>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</si>
  <si>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</si>
  <si>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</si>
  <si>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</si>
  <si>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</si>
  <si>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</si>
  <si>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</si>
  <si>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</si>
  <si>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</si>
  <si>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</si>
  <si>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</si>
  <si>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</si>
  <si>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</si>
  <si>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</si>
  <si>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</si>
  <si>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</si>
  <si>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</si>
  <si>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</si>
  <si>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</si>
  <si>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</si>
  <si>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</si>
  <si>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</si>
  <si>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</si>
  <si>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</si>
  <si>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</si>
  <si>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</si>
  <si>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</si>
  <si>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</si>
  <si>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</si>
  <si>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</si>
  <si>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</si>
  <si>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</si>
  <si>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</si>
  <si>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</si>
  <si>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</si>
  <si>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</si>
  <si>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</si>
  <si>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</si>
  <si>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</si>
  <si>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</si>
  <si>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</si>
  <si>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</si>
  <si>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</si>
  <si>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</si>
  <si>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</si>
  <si>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</si>
  <si>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</si>
  <si>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</si>
  <si>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</si>
  <si>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</si>
  <si>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</si>
  <si>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</si>
  <si>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</si>
  <si>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</si>
  <si>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</si>
  <si>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</si>
  <si>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</si>
  <si>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</si>
  <si>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</si>
  <si>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</si>
  <si>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</si>
  <si>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</si>
  <si>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</si>
  <si>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</si>
  <si>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</si>
  <si>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</si>
  <si>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</si>
  <si>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</si>
  <si>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</si>
  <si>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</si>
  <si>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</si>
  <si>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</si>
  <si>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</si>
  <si>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</si>
  <si>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</si>
  <si>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</si>
  <si>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</si>
  <si>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</si>
  <si>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</si>
  <si>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</si>
  <si>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</si>
  <si>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</si>
  <si>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</si>
  <si>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</si>
  <si>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</si>
  <si>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</si>
  <si>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</si>
  <si>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</si>
  <si>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</si>
  <si>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</si>
  <si>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</si>
  <si>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</si>
  <si>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</si>
  <si>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</si>
  <si>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</si>
  <si>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</si>
  <si>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</si>
  <si>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</si>
  <si>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</si>
  <si>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</si>
  <si>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</si>
  <si>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</si>
  <si>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</si>
  <si>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</si>
  <si>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</si>
  <si>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</si>
  <si>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</si>
  <si>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</si>
  <si>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</si>
  <si>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</si>
  <si>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</si>
  <si>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</si>
  <si>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</si>
  <si>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</si>
  <si>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</si>
  <si>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</si>
  <si>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</si>
  <si>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</si>
  <si>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</si>
  <si>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</si>
  <si>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</si>
  <si>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</si>
  <si>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</si>
  <si>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</si>
  <si>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</si>
  <si>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</si>
  <si>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</si>
  <si>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</si>
  <si>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</si>
  <si>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</si>
  <si>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</si>
  <si>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</si>
  <si>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</si>
  <si>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</si>
  <si>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</si>
  <si>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</si>
  <si>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</si>
  <si>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</si>
  <si>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</si>
  <si>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</si>
  <si>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</si>
  <si>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</si>
  <si>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</si>
  <si>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</si>
  <si>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</si>
  <si>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</si>
  <si>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</si>
  <si>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</si>
  <si>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</si>
  <si>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</si>
  <si>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</si>
  <si>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</si>
  <si>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</si>
  <si>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</si>
  <si>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</si>
  <si>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</si>
  <si>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</si>
  <si>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</si>
  <si>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</si>
  <si>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</si>
  <si>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</si>
  <si>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</si>
  <si>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</si>
  <si>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</si>
  <si>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</si>
  <si>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</si>
  <si>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</si>
  <si>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</si>
  <si>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</si>
  <si>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</si>
  <si>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</si>
  <si>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</si>
  <si>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</si>
  <si>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</si>
  <si>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</si>
  <si>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</si>
  <si>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</si>
  <si>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</si>
  <si>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</si>
  <si>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</si>
  <si>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</si>
  <si>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</si>
  <si>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</si>
  <si>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</si>
  <si>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</si>
  <si>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</si>
  <si>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</si>
  <si>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</si>
  <si>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</si>
  <si>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</si>
  <si>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</si>
  <si>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</si>
  <si>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</si>
  <si>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</si>
  <si>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</si>
  <si>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</si>
  <si>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</si>
  <si>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</si>
  <si>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</si>
  <si>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</si>
  <si>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</si>
  <si>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</si>
  <si>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</si>
  <si>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</si>
  <si>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</si>
  <si>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</si>
  <si>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</si>
  <si>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</si>
  <si>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</si>
  <si>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</si>
  <si>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</si>
  <si>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</si>
  <si>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</si>
  <si>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</si>
  <si>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</si>
  <si>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</si>
  <si>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</si>
  <si>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</si>
  <si>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</si>
  <si>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</si>
  <si>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</si>
  <si>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</si>
  <si>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</si>
  <si>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</si>
  <si>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</si>
  <si>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</si>
  <si>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</si>
  <si>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</si>
  <si>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</si>
  <si>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</si>
  <si>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</si>
  <si>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</si>
  <si>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</si>
  <si>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</si>
  <si>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</si>
  <si>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</si>
  <si>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</si>
  <si>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</si>
  <si>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</si>
  <si>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</si>
  <si>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</si>
  <si>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</si>
  <si>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</si>
  <si>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</si>
  <si>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</si>
  <si>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</si>
  <si>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</si>
  <si>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</si>
  <si>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</si>
  <si>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</si>
  <si>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</si>
  <si>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</si>
  <si>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</si>
  <si>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</si>
  <si>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</si>
  <si>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</si>
  <si>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</si>
  <si>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</si>
  <si>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</si>
  <si>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</si>
  <si>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</si>
  <si>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</si>
  <si>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</si>
  <si>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</si>
  <si>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</si>
  <si>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</si>
  <si>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</si>
  <si>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</si>
  <si>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</si>
  <si>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</si>
  <si>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</si>
  <si>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</si>
  <si>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</si>
  <si>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</si>
  <si>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</si>
  <si>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</si>
  <si>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</si>
  <si>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</si>
  <si>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</si>
  <si>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</si>
  <si>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</si>
  <si>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</si>
  <si>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</si>
  <si>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</si>
  <si>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</si>
  <si>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</si>
  <si>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</si>
  <si>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</si>
  <si>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</si>
  <si>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</si>
  <si>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</si>
  <si>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</si>
  <si>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</si>
  <si>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</si>
  <si>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</si>
  <si>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</si>
  <si>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</si>
  <si>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</si>
  <si>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</si>
  <si>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</si>
  <si>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</si>
  <si>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</si>
  <si>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</si>
  <si>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</si>
  <si>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</si>
  <si>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</si>
  <si>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</si>
  <si>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</si>
  <si>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</si>
  <si>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</si>
  <si>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</si>
  <si>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</si>
  <si>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</si>
  <si>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</si>
  <si>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</si>
  <si>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</si>
  <si>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</si>
  <si>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</si>
  <si>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</si>
  <si>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</si>
  <si>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</si>
  <si>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</si>
  <si>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</si>
  <si>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</si>
  <si>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</si>
  <si>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</si>
  <si>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</si>
  <si>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</si>
  <si>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</si>
  <si>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</si>
  <si>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</si>
  <si>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</si>
  <si>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</si>
  <si>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</si>
  <si>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</si>
  <si>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</si>
  <si>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</si>
  <si>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</si>
  <si>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</si>
  <si>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</si>
  <si>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</si>
  <si>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</si>
  <si>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</si>
  <si>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</si>
  <si>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</si>
  <si>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</si>
  <si>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</si>
  <si>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</si>
  <si>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</si>
  <si>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</si>
  <si>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</si>
  <si>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</si>
  <si>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</si>
  <si>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</si>
  <si>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</si>
  <si>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</si>
  <si>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</si>
  <si>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</si>
  <si>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</si>
  <si>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</si>
  <si>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</si>
  <si>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</si>
  <si>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</si>
  <si>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</si>
  <si>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</si>
  <si>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</si>
  <si>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</si>
  <si>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</si>
  <si>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</si>
  <si>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</si>
  <si>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</si>
  <si>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</si>
  <si>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</si>
  <si>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</si>
  <si>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</si>
  <si>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</si>
  <si>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</si>
  <si>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</si>
  <si>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</si>
  <si>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</si>
  <si>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</si>
  <si>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</si>
  <si>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</si>
  <si>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</si>
  <si>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</si>
  <si>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</si>
  <si>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</si>
  <si>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</si>
  <si>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</si>
  <si>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</si>
  <si>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</si>
  <si>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</si>
  <si>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</si>
  <si>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</si>
  <si>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</si>
  <si>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</si>
  <si>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</si>
  <si>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</si>
  <si>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</si>
  <si>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</si>
  <si>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</si>
  <si>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</si>
  <si>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</si>
  <si>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</si>
  <si>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</si>
  <si>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</si>
  <si>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</si>
  <si>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</si>
  <si>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</si>
  <si>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</si>
  <si>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</si>
  <si>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</si>
  <si>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</si>
  <si>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</si>
  <si>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</si>
  <si>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</si>
  <si>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</si>
  <si>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</si>
  <si>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</si>
  <si>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</si>
  <si>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</si>
  <si>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</si>
  <si>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</si>
  <si>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</si>
  <si>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</si>
  <si>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</si>
  <si>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</si>
  <si>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</si>
  <si>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</si>
  <si>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</si>
  <si>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</si>
  <si>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</si>
  <si>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</si>
  <si>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</si>
  <si>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</si>
  <si>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</si>
  <si>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</si>
  <si>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</si>
  <si>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</si>
  <si>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</si>
  <si>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</si>
  <si>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</si>
  <si>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</si>
  <si>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</si>
  <si>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</si>
  <si>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</si>
  <si>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</si>
  <si>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</si>
  <si>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</si>
  <si>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</si>
  <si>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</si>
  <si>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</si>
  <si>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</si>
  <si>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</si>
  <si>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</si>
  <si>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</si>
  <si>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</si>
  <si>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</si>
  <si>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</si>
  <si>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</si>
  <si>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</si>
  <si>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</si>
  <si>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</si>
  <si>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</si>
  <si>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</si>
  <si>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</si>
  <si>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</si>
  <si>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</si>
  <si>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</si>
  <si>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</si>
  <si>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</si>
  <si>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</si>
  <si>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</si>
  <si>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</si>
  <si>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</si>
  <si>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</si>
  <si>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</si>
  <si>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</si>
  <si>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</si>
  <si>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</si>
  <si>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</si>
  <si>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</si>
  <si>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</si>
  <si>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</si>
  <si>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</si>
  <si>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</si>
  <si>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</si>
  <si>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</si>
  <si>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</si>
  <si>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</si>
  <si>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</si>
  <si>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</si>
  <si>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</si>
  <si>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</si>
  <si>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</si>
  <si>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</si>
  <si>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</si>
  <si>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</si>
  <si>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</si>
  <si>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</si>
  <si>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</si>
  <si>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</si>
  <si>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</si>
  <si>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</si>
  <si>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</si>
  <si>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</si>
  <si>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</si>
  <si>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</si>
  <si>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</si>
  <si>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</si>
  <si>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</si>
  <si>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</si>
  <si>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</si>
  <si>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</si>
  <si>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</si>
  <si>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</si>
  <si>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</si>
  <si>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</si>
  <si>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</si>
  <si>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</si>
  <si>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</si>
  <si>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</si>
  <si>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</si>
  <si>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</si>
  <si>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</si>
  <si>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</si>
  <si>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</si>
  <si>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</si>
  <si>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</si>
  <si>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</si>
  <si>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</si>
  <si>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</si>
  <si>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</si>
  <si>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</si>
  <si>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</si>
  <si>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</si>
  <si>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</si>
  <si>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</si>
  <si>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</si>
  <si>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</si>
  <si>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</si>
  <si>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</si>
  <si>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</si>
  <si>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</si>
  <si>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</si>
  <si>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</si>
  <si>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</si>
  <si>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</si>
  <si>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</si>
  <si>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</si>
  <si>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</si>
  <si>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</si>
  <si>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</si>
  <si>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</si>
  <si>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</si>
  <si>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</si>
  <si>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</si>
  <si>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</si>
  <si>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</si>
  <si>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</si>
  <si>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</si>
  <si>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</si>
  <si>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</si>
  <si>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</si>
  <si>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</si>
  <si>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</si>
  <si>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</si>
  <si>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</si>
  <si>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</si>
  <si>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</si>
  <si>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</si>
  <si>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</si>
  <si>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</si>
  <si>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</si>
  <si>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</si>
  <si>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</si>
  <si>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</si>
  <si>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</si>
  <si>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</si>
  <si>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</si>
  <si>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</si>
  <si>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</si>
  <si>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</si>
  <si>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</si>
  <si>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</si>
  <si>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</si>
  <si>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</si>
  <si>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</si>
  <si>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</si>
  <si>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</si>
  <si>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</si>
  <si>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</si>
  <si>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</si>
  <si>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</si>
  <si>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</si>
  <si>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</si>
  <si>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</si>
  <si>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</si>
  <si>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</si>
  <si>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</si>
  <si>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</si>
  <si>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</si>
  <si>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</si>
  <si>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</si>
  <si>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</si>
  <si>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</si>
  <si>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</si>
  <si>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</si>
  <si>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</si>
  <si>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</si>
  <si>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</si>
  <si>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</si>
  <si>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</si>
  <si>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</si>
  <si>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</si>
  <si>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</si>
  <si>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</si>
  <si>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</si>
  <si>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</si>
  <si>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</si>
  <si>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</si>
  <si>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</si>
  <si>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</si>
  <si>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</si>
  <si>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</si>
  <si>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</si>
  <si>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</si>
  <si>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</si>
  <si>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</si>
  <si>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</si>
  <si>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</si>
  <si>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</si>
  <si>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</si>
  <si>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</si>
  <si>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</si>
  <si>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</si>
  <si>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</si>
  <si>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</si>
  <si>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</si>
  <si>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</si>
  <si>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</si>
  <si>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</si>
  <si>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</si>
  <si>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</si>
  <si>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</si>
  <si>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</si>
  <si>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</si>
  <si>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</si>
  <si>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</si>
  <si>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</si>
  <si>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</si>
  <si>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</si>
  <si>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</si>
  <si>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</si>
  <si>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</si>
  <si>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</si>
  <si>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</si>
  <si>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</si>
  <si>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</si>
  <si>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</si>
  <si>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</si>
  <si>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</si>
  <si>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</si>
  <si>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</si>
  <si>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</si>
  <si>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</si>
  <si>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</si>
  <si>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</si>
  <si>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</si>
  <si>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</si>
  <si>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</si>
  <si>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</si>
  <si>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</si>
  <si>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</si>
  <si>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</si>
  <si>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</si>
  <si>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</si>
  <si>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</si>
  <si>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</si>
  <si>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</si>
  <si>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</si>
  <si>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</si>
  <si>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</si>
  <si>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</si>
  <si>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</si>
  <si>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</si>
  <si>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</si>
  <si>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</si>
  <si>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</si>
  <si>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</si>
  <si>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</si>
  <si>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</si>
  <si>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</si>
  <si>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</si>
  <si>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</si>
  <si>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</si>
  <si>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</si>
  <si>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</si>
  <si>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</si>
  <si>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</si>
  <si>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</si>
  <si>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</si>
  <si>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</si>
  <si>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</si>
  <si>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</si>
  <si>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</si>
  <si>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</si>
  <si>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</si>
  <si>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</si>
  <si>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</si>
  <si>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</si>
  <si>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</si>
  <si>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</si>
  <si>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</si>
  <si>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</si>
  <si>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</si>
  <si>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</si>
  <si>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</si>
  <si>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</si>
  <si>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</si>
  <si>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</si>
  <si>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</si>
  <si>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</si>
  <si>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</si>
  <si>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</si>
  <si>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</si>
  <si>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</si>
  <si>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</si>
  <si>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</si>
  <si>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</si>
  <si>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</si>
  <si>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</si>
  <si>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</si>
  <si>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</si>
  <si>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</si>
  <si>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</si>
  <si>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</si>
  <si>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</si>
  <si>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</si>
  <si>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</si>
  <si>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</si>
  <si>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</si>
  <si>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</si>
  <si>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</si>
  <si>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</si>
  <si>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</si>
  <si>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</si>
  <si>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</si>
  <si>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</si>
  <si>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</si>
  <si>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</si>
  <si>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</si>
  <si>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</si>
  <si>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</si>
  <si>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</si>
  <si>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</si>
  <si>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</si>
  <si>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</si>
  <si>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</si>
  <si>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</si>
  <si>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</si>
  <si>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</si>
  <si>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</si>
  <si>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</si>
  <si>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</si>
  <si>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</si>
  <si>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</si>
  <si>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</si>
  <si>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</si>
  <si>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</si>
  <si>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</si>
  <si>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</si>
  <si>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</si>
  <si>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</si>
  <si>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</si>
  <si>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</si>
  <si>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</si>
  <si>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</si>
  <si>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</si>
  <si>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</si>
  <si>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</si>
  <si>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</si>
  <si>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</si>
  <si>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</si>
  <si>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</si>
  <si>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</si>
  <si>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</si>
  <si>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</si>
  <si>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</si>
  <si>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</si>
  <si>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</si>
  <si>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</si>
  <si>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</si>
  <si>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</si>
  <si>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</si>
  <si>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</si>
  <si>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</si>
  <si>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</si>
  <si>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</si>
  <si>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</si>
  <si>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</si>
  <si>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</si>
  <si>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</si>
  <si>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</si>
  <si>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</si>
  <si>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</si>
  <si>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</si>
  <si>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</si>
  <si>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</si>
  <si>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</si>
  <si>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</si>
  <si>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</si>
  <si>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</si>
  <si>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</si>
  <si>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</si>
  <si>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</si>
  <si>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</si>
  <si>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</si>
  <si>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</si>
  <si>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</si>
  <si>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</si>
  <si>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</si>
  <si>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</si>
  <si>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</si>
  <si>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</si>
  <si>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</si>
  <si>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</si>
  <si>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</si>
  <si>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</si>
  <si>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</si>
  <si>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</si>
  <si>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</si>
  <si>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</si>
  <si>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</si>
  <si>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</si>
  <si>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</si>
  <si>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</si>
  <si>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</si>
  <si>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</si>
  <si>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</si>
  <si>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</si>
  <si>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</si>
  <si>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</si>
  <si>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</si>
  <si>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</si>
  <si>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</si>
  <si>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</si>
  <si>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</si>
  <si>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</si>
  <si>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</si>
  <si>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</si>
  <si>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</si>
  <si>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</si>
  <si>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</si>
  <si>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</si>
  <si>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</si>
  <si>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</si>
  <si>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</si>
  <si>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</si>
  <si>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</si>
  <si>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</si>
  <si>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</si>
  <si>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</si>
  <si>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</si>
  <si>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</si>
  <si>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</si>
  <si>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</si>
  <si>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</si>
  <si>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</si>
  <si>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</si>
  <si>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</si>
  <si>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</si>
  <si>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</si>
  <si>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</si>
  <si>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</si>
  <si>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</si>
  <si>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</si>
  <si>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</si>
  <si>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</si>
  <si>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</si>
  <si>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</si>
  <si>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</si>
  <si>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</si>
  <si>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</si>
  <si>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</si>
  <si>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</si>
  <si>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</si>
  <si>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</si>
  <si>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</si>
  <si>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</si>
  <si>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</si>
  <si>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</si>
  <si>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</si>
  <si>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</si>
  <si>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</si>
  <si>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</si>
  <si>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</si>
  <si>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</si>
  <si>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</si>
  <si>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</si>
  <si>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</si>
  <si>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</si>
  <si>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</si>
  <si>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</si>
  <si>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</si>
  <si>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</si>
  <si>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</si>
  <si>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</si>
  <si>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</si>
  <si>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</si>
  <si>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</si>
  <si>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</si>
  <si>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</si>
  <si>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</si>
  <si>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</si>
  <si>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</si>
  <si>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</si>
  <si>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</si>
  <si>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</si>
  <si>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</si>
  <si>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</si>
  <si>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</si>
  <si>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</si>
  <si>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</si>
  <si>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</si>
  <si>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</si>
  <si>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</si>
  <si>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</si>
  <si>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</si>
  <si>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</si>
  <si>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</si>
  <si>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</si>
  <si>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</si>
  <si>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</si>
  <si>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</si>
  <si>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</si>
  <si>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</si>
  <si>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</si>
  <si>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</si>
  <si>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</si>
  <si>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</si>
  <si>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</si>
  <si>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</si>
  <si>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</si>
  <si>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</si>
  <si>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</si>
  <si>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</si>
  <si>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</si>
  <si>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</si>
  <si>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</si>
  <si>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</si>
  <si>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</si>
  <si>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</si>
  <si>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</si>
  <si>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</si>
  <si>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</si>
  <si>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</si>
  <si>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</si>
  <si>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</si>
  <si>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</si>
  <si>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</si>
  <si>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</si>
  <si>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</si>
  <si>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</si>
  <si>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</si>
  <si>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</si>
  <si>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</si>
  <si>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</si>
  <si>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</si>
  <si>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</si>
  <si>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</si>
  <si>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</si>
  <si>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</si>
  <si>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</si>
  <si>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</si>
  <si>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</si>
  <si>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</si>
  <si>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</si>
  <si>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</si>
  <si>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</si>
  <si>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</si>
  <si>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</si>
  <si>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</si>
  <si>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</si>
  <si>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</si>
  <si>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</si>
  <si>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</si>
  <si>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</si>
  <si>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</si>
  <si>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</si>
  <si>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</si>
  <si>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</si>
  <si>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</si>
  <si>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</si>
  <si>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</si>
  <si>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</si>
  <si>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</si>
  <si>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</si>
  <si>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</si>
  <si>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</si>
  <si>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</si>
  <si>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</si>
  <si>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</si>
  <si>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</si>
  <si>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</si>
  <si>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</si>
  <si>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</si>
  <si>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</si>
  <si>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</si>
  <si>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</si>
  <si>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</si>
  <si>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</si>
  <si>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</si>
  <si>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</si>
  <si>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</si>
  <si>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</si>
  <si>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</si>
  <si>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</si>
  <si>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</si>
  <si>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</si>
  <si>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</si>
  <si>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</si>
  <si>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</si>
  <si>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</si>
  <si>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</si>
  <si>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</si>
  <si>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</si>
  <si>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</si>
  <si>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</si>
  <si>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</si>
  <si>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</si>
  <si>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</si>
  <si>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</si>
  <si>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</si>
  <si>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</si>
  <si>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</si>
  <si>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</si>
  <si>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</si>
  <si>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</si>
  <si>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</si>
  <si>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</si>
  <si>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</si>
  <si>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</si>
  <si>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</si>
  <si>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</si>
  <si>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</si>
  <si>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</si>
  <si>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</si>
  <si>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</si>
  <si>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</si>
  <si>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</si>
  <si>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</si>
  <si>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</si>
  <si>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</si>
  <si>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</si>
  <si>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</si>
  <si>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</si>
  <si>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</si>
  <si>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</si>
  <si>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</si>
  <si>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</si>
  <si>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</si>
  <si>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</si>
  <si>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</si>
  <si>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</si>
  <si>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</si>
  <si>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</si>
  <si>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</si>
  <si>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</si>
  <si>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</si>
  <si>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</si>
  <si>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</si>
  <si>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</si>
  <si>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</si>
  <si>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</si>
  <si>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</si>
  <si>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</si>
  <si>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</si>
  <si>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</si>
  <si>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</si>
  <si>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</si>
  <si>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</si>
  <si>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</si>
  <si>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</si>
  <si>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</si>
  <si>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</si>
  <si>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</si>
  <si>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</si>
  <si>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</si>
  <si>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</si>
  <si>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</si>
  <si>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</si>
  <si>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</si>
  <si>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</si>
  <si>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</si>
  <si>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</si>
  <si>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</si>
  <si>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</si>
  <si>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</si>
  <si>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</si>
  <si>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</si>
  <si>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</si>
  <si>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</si>
  <si>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</si>
  <si>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</si>
  <si>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</si>
  <si>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</si>
  <si>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</si>
  <si>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</si>
  <si>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</si>
  <si>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</si>
  <si>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</si>
  <si>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</si>
  <si>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</si>
  <si>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</si>
  <si>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</si>
  <si>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</si>
  <si>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</si>
  <si>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</si>
  <si>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</si>
  <si>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</si>
  <si>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</si>
  <si>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</si>
  <si>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</si>
  <si>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</si>
  <si>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</si>
  <si>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</si>
  <si>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</si>
  <si>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</si>
  <si>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</si>
  <si>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</si>
  <si>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</si>
  <si>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</si>
  <si>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</si>
  <si>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</si>
  <si>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</si>
  <si>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</si>
  <si>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</si>
  <si>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</si>
  <si>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</si>
  <si>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</si>
  <si>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</si>
  <si>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</si>
  <si>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</si>
  <si>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</si>
  <si>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</si>
  <si>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</si>
  <si>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</si>
  <si>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</si>
  <si>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</si>
  <si>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</si>
  <si>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</si>
  <si>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</si>
  <si>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</si>
  <si>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</si>
  <si>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</si>
  <si>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</si>
  <si>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</si>
  <si>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</si>
  <si>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</si>
  <si>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</si>
  <si>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</si>
  <si>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</si>
  <si>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</si>
  <si>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</si>
  <si>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</si>
  <si>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</si>
  <si>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</si>
  <si>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</si>
  <si>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</si>
  <si>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</si>
  <si>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</si>
  <si>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</si>
  <si>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</si>
  <si>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</si>
  <si>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</si>
  <si>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</si>
  <si>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</si>
  <si>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</si>
  <si>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</si>
  <si>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</si>
  <si>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</si>
  <si>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</si>
  <si>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</si>
  <si>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</si>
  <si>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</si>
  <si>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</si>
  <si>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</si>
  <si>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</si>
  <si>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</si>
  <si>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</si>
  <si>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</si>
  <si>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</si>
  <si>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</si>
  <si>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</si>
  <si>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</si>
  <si>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</si>
  <si>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</si>
  <si>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</si>
  <si>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</si>
  <si>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</si>
  <si>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</si>
  <si>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</si>
  <si>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</si>
  <si>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</si>
  <si>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</si>
  <si>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</si>
  <si>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</si>
  <si>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</si>
  <si>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</si>
  <si>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</si>
  <si>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</si>
  <si>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</si>
  <si>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</si>
  <si>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</si>
  <si>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</si>
  <si>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</si>
  <si>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</si>
  <si>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</si>
  <si>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</si>
  <si>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</si>
  <si>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</si>
  <si>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</si>
  <si>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</si>
  <si>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</si>
  <si>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</si>
  <si>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</si>
  <si>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</si>
  <si>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</si>
  <si>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</si>
  <si>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</si>
  <si>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</si>
  <si>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</si>
  <si>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</si>
  <si>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</si>
  <si>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</si>
  <si>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</si>
  <si>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</si>
  <si>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</si>
  <si>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</si>
  <si>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</si>
  <si>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</si>
  <si>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</si>
  <si>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</si>
  <si>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</si>
  <si>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</si>
  <si>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</si>
  <si>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</si>
  <si>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</si>
  <si>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</si>
  <si>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</si>
  <si>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</si>
  <si>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</si>
  <si>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</si>
  <si>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</si>
  <si>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</si>
  <si>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</si>
  <si>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</si>
  <si>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</si>
  <si>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</si>
  <si>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</si>
  <si>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</si>
  <si>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</si>
  <si>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</si>
  <si>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</si>
  <si>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</si>
  <si>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</si>
  <si>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</si>
  <si>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</si>
  <si>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</si>
  <si>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</si>
  <si>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</si>
  <si>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</si>
  <si>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</si>
  <si>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</si>
  <si>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</si>
  <si>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</si>
  <si>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</si>
  <si>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</si>
  <si>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</si>
  <si>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</si>
  <si>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</si>
  <si>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</si>
  <si>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</si>
  <si>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</si>
  <si>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</si>
  <si>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</si>
  <si>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</si>
  <si>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</si>
  <si>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</si>
  <si>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</si>
  <si>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</si>
  <si>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</si>
  <si>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</si>
  <si>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</si>
  <si>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</si>
  <si>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</si>
  <si>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</si>
  <si>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</si>
  <si>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</si>
  <si>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</si>
  <si>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</si>
  <si>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</si>
  <si>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</si>
  <si>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</si>
  <si>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</si>
  <si>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</si>
  <si>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</si>
  <si>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</si>
  <si>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</si>
  <si>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</si>
  <si>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</si>
  <si>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</si>
  <si>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</si>
  <si>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</si>
  <si>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</si>
  <si>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</si>
  <si>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</si>
  <si>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</si>
  <si>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</si>
  <si>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</si>
  <si>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</si>
  <si>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</si>
  <si>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</si>
  <si>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</si>
  <si>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</si>
  <si>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</si>
  <si>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</si>
  <si>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</si>
  <si>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</si>
  <si>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</si>
  <si>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</si>
  <si>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</si>
  <si>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</si>
  <si>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</si>
  <si>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</si>
  <si>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</si>
  <si>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</si>
  <si>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</si>
  <si>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</si>
  <si>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</si>
  <si>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</si>
  <si>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</si>
  <si>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</si>
  <si>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</si>
  <si>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</si>
  <si>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</si>
  <si>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</si>
  <si>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</si>
  <si>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</si>
  <si>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</si>
  <si>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</si>
  <si>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</si>
  <si>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</si>
  <si>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</si>
  <si>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</si>
  <si>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</si>
  <si>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</si>
  <si>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</si>
  <si>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</si>
  <si>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</si>
  <si>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</si>
  <si>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</si>
  <si>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</si>
  <si>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</si>
  <si>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</si>
  <si>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</si>
  <si>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</si>
  <si>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</si>
  <si>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</si>
  <si>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</si>
  <si>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</si>
  <si>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</si>
  <si>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</si>
  <si>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</si>
  <si>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</si>
  <si>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</si>
  <si>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</si>
  <si>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</si>
  <si>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</si>
  <si>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</si>
  <si>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</si>
  <si>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</si>
  <si>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</si>
  <si>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</si>
  <si>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</si>
  <si>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</si>
  <si>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</si>
  <si>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</si>
  <si>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</si>
  <si>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</si>
  <si>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</si>
  <si>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</si>
  <si>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</si>
  <si>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</si>
  <si>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</si>
  <si>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</si>
  <si>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</si>
  <si>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</si>
  <si>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</si>
  <si>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</si>
  <si>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</si>
  <si>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</si>
  <si>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</si>
  <si>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</si>
  <si>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</si>
  <si>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</si>
  <si>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</si>
  <si>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</si>
  <si>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</si>
  <si>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</si>
  <si>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</si>
  <si>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</si>
  <si>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</si>
  <si>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</si>
  <si>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</si>
  <si>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</si>
  <si>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</si>
  <si>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</si>
  <si>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</si>
  <si>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</si>
  <si>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</si>
  <si>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</si>
  <si>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</si>
  <si>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</si>
  <si>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</si>
  <si>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</si>
  <si>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</si>
  <si>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</si>
  <si>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</si>
  <si>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</si>
  <si>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</si>
  <si>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</si>
  <si>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</si>
  <si>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</si>
  <si>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</si>
  <si>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</si>
  <si>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</si>
  <si>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</si>
  <si>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</si>
  <si>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</si>
  <si>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</si>
  <si>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</si>
  <si>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</si>
  <si>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</si>
  <si>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</si>
  <si>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</si>
  <si>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</si>
  <si>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</si>
  <si>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</si>
  <si>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</si>
  <si>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</si>
  <si>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</si>
  <si>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</si>
  <si>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</si>
  <si>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</si>
  <si>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</si>
  <si>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</si>
  <si>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</si>
  <si>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</si>
  <si>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</si>
  <si>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</si>
  <si>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</si>
  <si>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</si>
  <si>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</si>
  <si>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</si>
  <si>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</si>
  <si>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</si>
  <si>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</si>
  <si>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</si>
  <si>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</si>
  <si>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</si>
  <si>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</si>
  <si>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</si>
  <si>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</si>
  <si>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</si>
  <si>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</si>
  <si>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</si>
  <si>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</si>
  <si>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</si>
  <si>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</si>
  <si>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</si>
  <si>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</si>
  <si>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</si>
  <si>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</si>
  <si>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</si>
  <si>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</si>
  <si>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</si>
  <si>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</si>
  <si>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</si>
  <si>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</si>
  <si>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</si>
  <si>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</si>
  <si>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</si>
  <si>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</si>
  <si>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</si>
  <si>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</si>
  <si>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</si>
  <si>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</si>
  <si>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</si>
  <si>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</si>
  <si>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</si>
  <si>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</si>
  <si>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</si>
  <si>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</si>
  <si>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</si>
  <si>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</si>
  <si>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</si>
  <si>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</si>
  <si>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</si>
  <si>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</si>
  <si>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</si>
  <si>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</si>
  <si>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</si>
  <si>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</si>
  <si>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</si>
  <si>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</si>
  <si>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</si>
  <si>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</si>
  <si>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</si>
  <si>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</si>
  <si>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</si>
  <si>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</si>
  <si>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</si>
  <si>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</si>
  <si>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</si>
  <si>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</si>
  <si>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</si>
  <si>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</si>
  <si>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</si>
  <si>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</si>
  <si>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</si>
  <si>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</si>
  <si>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</si>
  <si>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</si>
  <si>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</si>
  <si>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</si>
  <si>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</si>
  <si>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</si>
  <si>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</si>
  <si>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</si>
  <si>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</si>
  <si>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</si>
  <si>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</si>
  <si>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</si>
  <si>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</si>
  <si>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</si>
  <si>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</si>
  <si>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</si>
  <si>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</si>
  <si>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</si>
  <si>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</si>
  <si>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</si>
  <si>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</si>
  <si>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</si>
  <si>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</si>
  <si>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</si>
  <si>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</si>
  <si>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</si>
  <si>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</si>
  <si>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</si>
  <si>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</si>
  <si>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</si>
  <si>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</si>
  <si>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</si>
  <si>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</si>
  <si>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</si>
  <si>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</si>
  <si>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</si>
  <si>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</si>
  <si>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</si>
  <si>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</si>
  <si>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</si>
  <si>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</si>
  <si>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</si>
  <si>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</si>
  <si>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</si>
  <si>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</si>
  <si>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</si>
  <si>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</si>
  <si>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</si>
  <si>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</si>
  <si>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</si>
  <si>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</si>
  <si>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</si>
  <si>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</si>
  <si>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</si>
  <si>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</si>
  <si>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</si>
  <si>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</si>
  <si>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</si>
  <si>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</si>
  <si>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</si>
  <si>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</si>
  <si>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</si>
  <si>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</si>
  <si>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</si>
  <si>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</si>
  <si>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</si>
  <si>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</si>
  <si>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</si>
  <si>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</si>
  <si>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</si>
  <si>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</si>
  <si>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</si>
  <si>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</si>
  <si>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</si>
  <si>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</si>
  <si>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</si>
  <si>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</si>
  <si>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</si>
  <si>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</si>
  <si>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</si>
  <si>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</si>
  <si>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</si>
  <si>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</si>
  <si>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</si>
  <si>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</si>
  <si>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</si>
  <si>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</si>
  <si>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</si>
  <si>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</si>
  <si>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</si>
  <si>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</si>
  <si>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</si>
  <si>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</si>
  <si>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</si>
  <si>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</si>
  <si>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</si>
  <si>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</si>
  <si>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</si>
  <si>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</si>
  <si>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</si>
  <si>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</si>
  <si>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</si>
  <si>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</si>
  <si>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</si>
  <si>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</si>
  <si>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</si>
  <si>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</si>
  <si>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</si>
  <si>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</si>
  <si>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</si>
  <si>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</si>
  <si>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</si>
  <si>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</si>
  <si>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</si>
  <si>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</si>
  <si>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</si>
  <si>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</si>
  <si>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</si>
  <si>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</si>
  <si>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</si>
  <si>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</si>
  <si>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</si>
  <si>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</si>
  <si>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</si>
  <si>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</si>
  <si>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</si>
  <si>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</si>
  <si>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</si>
  <si>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</si>
  <si>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</si>
  <si>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</si>
  <si>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</si>
  <si>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</si>
  <si>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</si>
  <si>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</si>
  <si>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</si>
  <si>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</si>
  <si>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</si>
  <si>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</si>
  <si>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</si>
  <si>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</si>
  <si>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</si>
  <si>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</si>
  <si>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</si>
  <si>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</si>
  <si>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</si>
  <si>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</si>
  <si>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</si>
  <si>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</si>
  <si>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</si>
  <si>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</si>
  <si>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</si>
  <si>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</si>
  <si>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</si>
  <si>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</si>
  <si>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</si>
  <si>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</si>
  <si>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</si>
  <si>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</si>
  <si>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</si>
  <si>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</si>
  <si>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</si>
  <si>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</si>
  <si>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</si>
  <si>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</si>
  <si>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</si>
  <si>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</si>
  <si>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</si>
  <si>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</si>
  <si>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</si>
  <si>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</si>
  <si>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</si>
  <si>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</si>
  <si>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</si>
  <si>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</si>
  <si>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</si>
  <si>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</si>
  <si>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</si>
  <si>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</si>
  <si>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</si>
  <si>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</si>
  <si>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</si>
  <si>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</si>
  <si>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</si>
  <si>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</si>
  <si>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</si>
  <si>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</si>
  <si>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</si>
  <si>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</si>
  <si>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</si>
  <si>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</si>
  <si>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</si>
  <si>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</si>
  <si>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</si>
  <si>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</si>
  <si>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</si>
  <si>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</si>
  <si>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</si>
  <si>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</si>
  <si>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</si>
  <si>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</si>
  <si>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</si>
  <si>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</si>
  <si>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</si>
  <si>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</si>
  <si>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</si>
  <si>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</si>
  <si>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</si>
  <si>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</si>
  <si>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</si>
  <si>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</si>
  <si>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</si>
  <si>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</si>
  <si>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</si>
  <si>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</si>
  <si>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</si>
  <si>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</si>
  <si>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</si>
  <si>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</si>
  <si>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</si>
  <si>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</si>
  <si>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</si>
  <si>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</si>
  <si>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</si>
  <si>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</si>
  <si>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</si>
  <si>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</si>
  <si>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</si>
  <si>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</si>
  <si>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</si>
  <si>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</si>
  <si>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</si>
  <si>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</si>
  <si>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</si>
  <si>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</si>
  <si>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</si>
  <si>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</si>
  <si>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</si>
  <si>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</si>
  <si>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</si>
  <si>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</si>
  <si>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</si>
  <si>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</si>
  <si>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</si>
  <si>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</si>
  <si>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</si>
  <si>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</si>
  <si>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</si>
  <si>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</si>
  <si>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</si>
  <si>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</si>
  <si>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</si>
  <si>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</si>
  <si>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</si>
  <si>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</si>
  <si>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</si>
  <si>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</si>
  <si>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</si>
  <si>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</si>
  <si>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</si>
  <si>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</si>
  <si>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</si>
  <si>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</si>
  <si>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</si>
  <si>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</si>
  <si>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</si>
  <si>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</si>
  <si>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</si>
  <si>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</si>
  <si>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</si>
  <si>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</si>
  <si>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</si>
  <si>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</si>
  <si>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</si>
  <si>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</si>
  <si>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</si>
  <si>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</si>
  <si>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</si>
  <si>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</si>
  <si>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</si>
  <si>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</si>
  <si>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</si>
  <si>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</si>
  <si>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</si>
  <si>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</si>
  <si>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</si>
  <si>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</si>
  <si>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</si>
  <si>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</si>
  <si>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</si>
  <si>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</si>
  <si>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</si>
  <si>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</si>
  <si>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</si>
  <si>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</si>
  <si>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</si>
  <si>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</si>
  <si>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</si>
  <si>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</si>
  <si>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</si>
  <si>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</si>
  <si>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</si>
  <si>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</si>
  <si>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</si>
  <si>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</si>
  <si>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</si>
  <si>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</si>
  <si>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</si>
  <si>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</si>
  <si>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</si>
  <si>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</si>
  <si>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</si>
  <si>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</si>
  <si>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</si>
  <si>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</si>
  <si>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</si>
  <si>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</si>
  <si>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</si>
  <si>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</si>
  <si>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</si>
  <si>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</si>
  <si>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</si>
  <si>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</si>
  <si>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</si>
  <si>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</si>
  <si>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</si>
  <si>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</si>
  <si>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</si>
  <si>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</si>
  <si>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</si>
  <si>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</si>
  <si>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</si>
  <si>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</si>
  <si>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</si>
  <si>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</si>
  <si>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</si>
  <si>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</si>
  <si>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</si>
  <si>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</si>
  <si>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</si>
  <si>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</si>
  <si>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</si>
  <si>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</si>
  <si>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</si>
  <si>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</si>
  <si>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</si>
  <si>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</si>
  <si>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</si>
  <si>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</si>
  <si>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</si>
  <si>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</si>
  <si>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</si>
  <si>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</si>
  <si>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</si>
  <si>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</si>
  <si>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</si>
  <si>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</si>
  <si>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</si>
  <si>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</si>
  <si>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</si>
  <si>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</si>
  <si>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</si>
  <si>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</si>
  <si>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</si>
  <si>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</si>
  <si>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</si>
  <si>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</si>
  <si>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</si>
  <si>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</si>
  <si>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</si>
  <si>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</si>
  <si>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</si>
  <si>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</si>
  <si>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</si>
  <si>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</si>
  <si>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</si>
  <si>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</si>
  <si>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</si>
  <si>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</si>
  <si>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</si>
  <si>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</si>
  <si>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</si>
  <si>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</si>
  <si>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</si>
  <si>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</si>
  <si>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</si>
  <si>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</si>
  <si>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</si>
  <si>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</si>
  <si>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</si>
  <si>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</si>
  <si>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</si>
  <si>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</si>
  <si>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</si>
  <si>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</si>
  <si>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</si>
  <si>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</si>
  <si>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</si>
  <si>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</si>
  <si>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</si>
  <si>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</si>
  <si>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</si>
  <si>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</si>
  <si>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</si>
  <si>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</si>
  <si>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</si>
  <si>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</si>
  <si>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</si>
  <si>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</si>
  <si>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</si>
  <si>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</si>
  <si>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</si>
  <si>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</si>
  <si>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</si>
  <si>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</si>
  <si>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</si>
  <si>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</si>
  <si>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</si>
  <si>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</si>
  <si>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</si>
  <si>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</si>
  <si>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</si>
  <si>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</si>
  <si>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</si>
  <si>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</si>
  <si>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</si>
  <si>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</si>
  <si>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</si>
  <si>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</si>
  <si>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</si>
  <si>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</si>
  <si>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</si>
  <si>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</si>
  <si>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</si>
  <si>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</si>
  <si>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</si>
  <si>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</si>
  <si>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</si>
  <si>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</si>
  <si>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</si>
  <si>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</si>
  <si>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</si>
  <si>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</si>
  <si>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</si>
  <si>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</si>
  <si>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</si>
  <si>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</si>
  <si>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</si>
  <si>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</si>
  <si>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</si>
  <si>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</si>
  <si>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</si>
  <si>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</si>
  <si>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</si>
  <si>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</si>
  <si>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</si>
  <si>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</si>
  <si>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</si>
  <si>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</si>
  <si>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</si>
  <si>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</si>
  <si>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</si>
  <si>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</si>
  <si>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</si>
  <si>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</si>
  <si>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</si>
  <si>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</si>
  <si>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</si>
  <si>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</si>
  <si>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</si>
  <si>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</si>
  <si>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</si>
  <si>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</si>
  <si>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</si>
  <si>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</si>
  <si>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</si>
  <si>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</si>
  <si>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</si>
  <si>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</si>
  <si>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</si>
  <si>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</si>
  <si>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</si>
  <si>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</si>
  <si>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</si>
  <si>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</si>
  <si>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</si>
  <si>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</si>
  <si>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</si>
  <si>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</si>
  <si>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</si>
  <si>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</si>
  <si>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</si>
  <si>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</si>
  <si>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</si>
  <si>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</si>
  <si>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</si>
  <si>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</si>
  <si>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</si>
  <si>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</si>
  <si>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</si>
  <si>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</si>
  <si>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</si>
  <si>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</si>
  <si>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</si>
  <si>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</si>
  <si>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</si>
  <si>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</si>
  <si>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</si>
  <si>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</si>
  <si>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</si>
  <si>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</si>
  <si>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</si>
  <si>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</si>
  <si>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</si>
  <si>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</si>
  <si>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</si>
  <si>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</si>
  <si>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</si>
  <si>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</si>
  <si>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</si>
  <si>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</si>
  <si>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</si>
  <si>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</si>
  <si>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</si>
  <si>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</si>
  <si>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</si>
  <si>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</si>
  <si>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</si>
  <si>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</si>
  <si>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</si>
  <si>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</si>
  <si>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</si>
  <si>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</si>
  <si>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</si>
  <si>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</si>
  <si>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</si>
  <si>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</si>
  <si>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</si>
  <si>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</si>
  <si>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</si>
  <si>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</si>
  <si>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</si>
  <si>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</si>
  <si>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</si>
  <si>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</si>
  <si>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</si>
  <si>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</si>
  <si>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</si>
  <si>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</si>
  <si>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</si>
  <si>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</si>
  <si>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</si>
  <si>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</si>
  <si>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</si>
  <si>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</si>
  <si>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</si>
  <si>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</si>
  <si>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</si>
  <si>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</si>
  <si>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</si>
  <si>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</si>
  <si>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</si>
  <si>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</si>
  <si>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</si>
  <si>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</si>
  <si>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</si>
  <si>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</si>
  <si>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</si>
  <si>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</si>
  <si>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</si>
  <si>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</si>
  <si>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</si>
  <si>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</si>
  <si>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</si>
  <si>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</si>
  <si>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</si>
  <si>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</si>
  <si>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</si>
  <si>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</si>
  <si>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</si>
  <si>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</si>
  <si>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</si>
  <si>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</si>
  <si>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</si>
  <si>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</si>
  <si>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</si>
  <si>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</si>
  <si>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</si>
  <si>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</si>
  <si>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</si>
  <si>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</si>
  <si>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</si>
  <si>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</si>
  <si>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</si>
  <si>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</si>
  <si>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</si>
  <si>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</si>
  <si>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</si>
  <si>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</si>
  <si>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</si>
  <si>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</si>
  <si>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</si>
  <si>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</si>
  <si>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</si>
  <si>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</si>
  <si>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</si>
  <si>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</si>
  <si>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</si>
  <si>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</si>
  <si>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</si>
  <si>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</si>
  <si>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</si>
  <si>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</si>
  <si>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</si>
  <si>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</si>
  <si>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</si>
  <si>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</si>
  <si>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</si>
  <si>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</si>
  <si>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</si>
  <si>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</si>
  <si>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</si>
  <si>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</si>
  <si>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</si>
  <si>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</si>
  <si>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</si>
  <si>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</si>
  <si>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</si>
  <si>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</si>
  <si>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</si>
  <si>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</si>
  <si>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</si>
  <si>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</si>
  <si>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</si>
  <si>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</si>
  <si>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</si>
  <si>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</si>
  <si>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</si>
  <si>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</si>
  <si>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</si>
  <si>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</si>
  <si>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</si>
  <si>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</si>
  <si>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</si>
  <si>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</si>
  <si>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</si>
  <si>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</si>
  <si>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</si>
  <si>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</si>
  <si>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</si>
  <si>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</si>
  <si>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</si>
  <si>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</si>
  <si>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</si>
  <si>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</si>
  <si>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</si>
  <si>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</si>
  <si>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</si>
  <si>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</si>
  <si>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</si>
  <si>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</si>
  <si>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</si>
  <si>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</si>
  <si>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</si>
  <si>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</si>
  <si>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</si>
  <si>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</si>
  <si>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</si>
  <si>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</si>
  <si>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</si>
  <si>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</si>
  <si>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</si>
  <si>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</si>
  <si>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</si>
  <si>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</si>
  <si>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</si>
  <si>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</si>
  <si>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</si>
  <si>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</si>
  <si>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</si>
  <si>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</si>
  <si>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</si>
  <si>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</si>
  <si>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</si>
  <si>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</si>
  <si>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</si>
  <si>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</si>
  <si>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</si>
  <si>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</si>
  <si>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</si>
  <si>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</si>
  <si>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</si>
  <si>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</si>
  <si>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</si>
  <si>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</si>
  <si>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</si>
  <si>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</si>
  <si>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</si>
  <si>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</si>
  <si>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</si>
  <si>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</si>
  <si>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</si>
  <si>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</si>
  <si>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</si>
  <si>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</si>
  <si>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</si>
  <si>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</si>
  <si>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</si>
  <si>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</si>
  <si>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</si>
  <si>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</si>
  <si>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</si>
  <si>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</si>
  <si>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</si>
  <si>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</si>
  <si>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</si>
  <si>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</si>
  <si>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</si>
  <si>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</si>
  <si>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</si>
  <si>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</si>
  <si>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</si>
  <si>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</si>
  <si>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</si>
  <si>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</si>
  <si>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</si>
  <si>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</si>
  <si>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</si>
  <si>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</si>
  <si>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</si>
  <si>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</si>
  <si>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</si>
  <si>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</si>
  <si>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</si>
  <si>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</si>
  <si>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</si>
  <si>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</si>
  <si>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</si>
  <si>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</si>
  <si>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</si>
  <si>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</si>
  <si>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</si>
  <si>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</si>
  <si>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</si>
  <si>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</si>
  <si>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</si>
  <si>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</si>
  <si>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</si>
  <si>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</si>
  <si>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</si>
  <si>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</si>
  <si>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</si>
  <si>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</si>
  <si>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</si>
  <si>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</si>
  <si>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</si>
  <si>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</si>
  <si>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</si>
  <si>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</si>
  <si>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</si>
  <si>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</si>
  <si>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</si>
  <si>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</si>
  <si>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</si>
  <si>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</si>
  <si>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</si>
  <si>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</si>
  <si>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</si>
  <si>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</si>
  <si>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</si>
  <si>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</si>
  <si>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</si>
  <si>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</si>
  <si>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</si>
  <si>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</si>
  <si>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</si>
  <si>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</si>
  <si>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</si>
  <si>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</si>
  <si>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</si>
  <si>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</si>
  <si>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</si>
  <si>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</si>
  <si>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</si>
  <si>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</si>
  <si>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</si>
  <si>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</si>
  <si>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</si>
  <si>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</si>
  <si>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</si>
  <si>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</si>
  <si>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</si>
  <si>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</si>
  <si>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</si>
  <si>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</si>
  <si>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</si>
  <si>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</si>
  <si>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</si>
  <si>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</si>
  <si>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</si>
  <si>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</si>
  <si>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</si>
  <si>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</si>
  <si>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</si>
  <si>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</si>
  <si>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</si>
  <si>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</si>
  <si>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</si>
  <si>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</si>
  <si>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</si>
  <si>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</si>
  <si>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</si>
  <si>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</si>
  <si>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</si>
  <si>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</si>
  <si>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</si>
  <si>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</si>
  <si>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</si>
  <si>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</si>
  <si>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</si>
  <si>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</si>
  <si>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</si>
  <si>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</si>
  <si>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</si>
  <si>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</si>
  <si>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</si>
  <si>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</si>
  <si>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</si>
  <si>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</si>
  <si>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</si>
  <si>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</si>
  <si>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</si>
  <si>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</si>
  <si>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</si>
  <si>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</si>
  <si>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</si>
  <si>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</si>
  <si>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</si>
  <si>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</si>
  <si>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</si>
  <si>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</si>
  <si>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</si>
  <si>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</si>
  <si>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</si>
  <si>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</si>
  <si>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</si>
  <si>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</si>
  <si>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</si>
  <si>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</si>
  <si>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</si>
  <si>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</si>
  <si>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</si>
  <si>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</si>
  <si>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</si>
  <si>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</si>
  <si>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</si>
  <si>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</si>
  <si>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</si>
  <si>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</si>
  <si>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</si>
  <si>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</si>
  <si>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</si>
  <si>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</si>
  <si>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</si>
  <si>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</si>
  <si>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</si>
  <si>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</si>
  <si>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</si>
  <si>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</si>
  <si>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</si>
  <si>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</si>
  <si>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</si>
  <si>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</si>
  <si>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</si>
  <si>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</si>
  <si>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</si>
  <si>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</si>
  <si>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</si>
  <si>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</si>
  <si>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</si>
  <si>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</si>
  <si>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</si>
  <si>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</si>
  <si>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</si>
  <si>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</si>
  <si>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</si>
  <si>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</si>
  <si>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</si>
  <si>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</si>
  <si>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</si>
  <si>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</si>
  <si>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</si>
  <si>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</si>
  <si>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</si>
  <si>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</si>
  <si>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</si>
  <si>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</si>
  <si>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</si>
  <si>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</si>
  <si>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</si>
  <si>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</si>
  <si>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</si>
  <si>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</si>
  <si>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</si>
  <si>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</si>
  <si>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</si>
  <si>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</si>
  <si>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</si>
  <si>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</si>
  <si>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</si>
  <si>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</si>
  <si>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</si>
  <si>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</si>
  <si>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</si>
  <si>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</si>
  <si>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</si>
  <si>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</si>
  <si>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</si>
  <si>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</si>
  <si>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</si>
  <si>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</si>
  <si>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</si>
  <si>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</si>
  <si>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</si>
  <si>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</si>
  <si>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</si>
  <si>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</si>
  <si>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</si>
  <si>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</si>
  <si>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</si>
  <si>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</si>
  <si>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</si>
  <si>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</si>
  <si>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</si>
  <si>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</si>
  <si>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</si>
  <si>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</si>
  <si>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</si>
  <si>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</si>
  <si>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</si>
  <si>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</si>
  <si>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</si>
  <si>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</si>
  <si>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</si>
  <si>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</si>
  <si>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</si>
  <si>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</si>
  <si>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</si>
  <si>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</si>
  <si>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</si>
  <si>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</si>
  <si>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</si>
  <si>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</si>
  <si>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</si>
  <si>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</si>
  <si>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</si>
  <si>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</si>
  <si>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</si>
  <si>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</si>
  <si>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</si>
  <si>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</si>
  <si>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</si>
  <si>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</si>
  <si>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</si>
  <si>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</si>
  <si>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</si>
  <si>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</si>
  <si>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</si>
  <si>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</si>
  <si>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</si>
  <si>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</si>
  <si>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</si>
  <si>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</si>
  <si>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</si>
  <si>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</si>
  <si>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</si>
  <si>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</si>
  <si>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</si>
  <si>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</si>
  <si>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</si>
  <si>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</si>
  <si>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</si>
  <si>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</si>
  <si>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</si>
  <si>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</si>
  <si>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</si>
  <si>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</si>
  <si>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</si>
  <si>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</si>
  <si>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</si>
  <si>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</si>
  <si>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</si>
  <si>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</si>
  <si>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</si>
  <si>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</si>
  <si>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</si>
  <si>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</si>
  <si>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</si>
  <si>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</si>
  <si>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</si>
  <si>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</si>
  <si>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</si>
  <si>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</si>
  <si>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</si>
  <si>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</si>
  <si>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</si>
  <si>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</si>
  <si>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</si>
  <si>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</si>
  <si>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</si>
  <si>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</si>
  <si>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</si>
  <si>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</si>
  <si>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</si>
  <si>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</si>
  <si>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</si>
  <si>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</si>
  <si>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</si>
  <si>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</si>
  <si>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</si>
  <si>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</si>
  <si>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</si>
  <si>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</si>
  <si>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</si>
  <si>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</si>
  <si>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</si>
  <si>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</si>
  <si>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</si>
  <si>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</si>
  <si>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</si>
  <si>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</si>
  <si>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</si>
  <si>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</si>
  <si>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</si>
  <si>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</si>
  <si>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</si>
  <si>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</si>
  <si>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</si>
  <si>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</si>
  <si>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</si>
  <si>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</si>
  <si>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</si>
  <si>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</si>
  <si>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</si>
  <si>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</si>
  <si>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</si>
  <si>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</si>
  <si>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</si>
  <si>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</si>
  <si>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</si>
  <si>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</si>
  <si>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</si>
  <si>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</si>
  <si>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</si>
  <si>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</si>
  <si>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</si>
  <si>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</si>
  <si>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</si>
  <si>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</si>
  <si>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</si>
  <si>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</si>
  <si>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</si>
  <si>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</si>
  <si>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</si>
  <si>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</si>
  <si>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</si>
  <si>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</si>
  <si>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</si>
  <si>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</si>
  <si>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</si>
  <si>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</si>
  <si>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</si>
  <si>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</si>
  <si>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</si>
  <si>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</si>
  <si>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</si>
  <si>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</si>
  <si>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</si>
  <si>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</si>
  <si>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</si>
  <si>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</si>
  <si>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</si>
  <si>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</si>
  <si>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</si>
  <si>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</si>
  <si>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</si>
  <si>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</si>
  <si>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</si>
  <si>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</si>
  <si>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</si>
  <si>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</si>
  <si>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</si>
  <si>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</si>
  <si>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</si>
  <si>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</si>
  <si>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</si>
  <si>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</si>
  <si>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</si>
  <si>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</si>
  <si>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</si>
  <si>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</si>
  <si>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</si>
  <si>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</si>
  <si>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</si>
  <si>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</si>
  <si>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</si>
  <si>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</si>
  <si>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</si>
  <si>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</si>
  <si>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</si>
  <si>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</si>
  <si>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</si>
  <si>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</si>
  <si>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</si>
  <si>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</si>
  <si>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</si>
  <si>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</si>
  <si>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</si>
  <si>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</si>
  <si>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</si>
  <si>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</si>
  <si>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</si>
  <si>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</si>
  <si>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</si>
  <si>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</si>
  <si>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</si>
  <si>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</si>
  <si>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</si>
  <si>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</si>
  <si>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</si>
  <si>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</si>
  <si>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</si>
  <si>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</si>
  <si>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</si>
  <si>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</si>
  <si>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</si>
  <si>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</si>
  <si>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</si>
  <si>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</si>
  <si>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</si>
  <si>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</si>
  <si>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</si>
  <si>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</si>
  <si>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</si>
  <si>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</si>
  <si>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</si>
  <si>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</si>
  <si>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</si>
  <si>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</si>
  <si>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</si>
  <si>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</si>
  <si>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</si>
  <si>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</si>
  <si>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</si>
  <si>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</si>
  <si>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</si>
  <si>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</si>
  <si>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</si>
  <si>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</si>
  <si>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</si>
  <si>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</si>
  <si>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</si>
  <si>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</si>
  <si>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</si>
  <si>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</si>
  <si>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</si>
  <si>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</si>
  <si>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</si>
  <si>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</si>
  <si>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</si>
  <si>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</si>
  <si>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</si>
  <si>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</si>
  <si>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</si>
  <si>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</si>
  <si>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</si>
  <si>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</si>
  <si>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</si>
  <si>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</si>
  <si>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</si>
  <si>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</si>
  <si>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</si>
  <si>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</si>
  <si>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</si>
  <si>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</si>
  <si>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</si>
  <si>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</si>
  <si>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</si>
  <si>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</si>
  <si>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</si>
  <si>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</si>
  <si>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</si>
  <si>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</si>
  <si>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</si>
  <si>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</si>
  <si>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</si>
  <si>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</si>
  <si>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</si>
  <si>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</si>
  <si>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</si>
  <si>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</si>
  <si>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</si>
  <si>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</si>
  <si>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</si>
  <si>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</si>
  <si>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</si>
  <si>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</si>
  <si>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</si>
  <si>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</si>
  <si>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</si>
  <si>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</si>
  <si>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</si>
  <si>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</si>
  <si>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</si>
  <si>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</si>
  <si>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</si>
  <si>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</si>
  <si>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</si>
  <si>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</si>
  <si>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</si>
  <si>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</si>
  <si>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</si>
  <si>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</si>
  <si>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</si>
  <si>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</si>
  <si>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</si>
  <si>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</si>
  <si>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</si>
  <si>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</si>
  <si>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</si>
  <si>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</si>
  <si>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</si>
  <si>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</si>
  <si>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</si>
  <si>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</si>
  <si>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</si>
  <si>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</si>
  <si>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</si>
  <si>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</si>
  <si>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</si>
  <si>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</si>
  <si>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</si>
  <si>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</si>
  <si>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</si>
  <si>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</si>
  <si>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</si>
  <si>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</si>
  <si>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</si>
  <si>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</si>
  <si>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</si>
  <si>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</si>
  <si>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</si>
  <si>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</si>
  <si>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</si>
  <si>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</si>
  <si>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</si>
  <si>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</si>
  <si>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</si>
  <si>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</si>
  <si>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</si>
  <si>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</si>
  <si>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</si>
  <si>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</si>
  <si>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</si>
  <si>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</si>
  <si>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</si>
  <si>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</si>
  <si>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</si>
  <si>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</si>
  <si>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</si>
  <si>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</si>
  <si>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</si>
  <si>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</si>
  <si>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</si>
  <si>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</si>
  <si>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</si>
  <si>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</si>
  <si>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</si>
  <si>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</si>
  <si>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</si>
  <si>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</si>
  <si>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</si>
  <si>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</si>
  <si>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</si>
  <si>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</si>
  <si>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</si>
  <si>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</si>
  <si>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</si>
  <si>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</si>
  <si>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</si>
  <si>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</si>
  <si>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</si>
  <si>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</si>
  <si>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</si>
  <si>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</si>
  <si>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</si>
  <si>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</si>
  <si>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</si>
  <si>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</si>
  <si>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</si>
  <si>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</si>
  <si>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</si>
  <si>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</si>
  <si>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</si>
  <si>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</si>
  <si>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</si>
  <si>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</si>
  <si>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</si>
  <si>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</si>
  <si>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</si>
  <si>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</si>
  <si>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</si>
  <si>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</si>
  <si>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</si>
  <si>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</si>
  <si>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</si>
  <si>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</si>
  <si>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</si>
  <si>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</si>
  <si>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</si>
  <si>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</si>
  <si>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</si>
  <si>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</si>
  <si>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</si>
  <si>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</si>
  <si>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</si>
  <si>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</si>
  <si>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</si>
  <si>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</si>
  <si>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</si>
  <si>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</si>
  <si>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</si>
  <si>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</si>
  <si>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</si>
  <si>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</si>
  <si>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</si>
  <si>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</si>
  <si>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</si>
  <si>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</si>
  <si>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</si>
  <si>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</si>
  <si>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</si>
  <si>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</si>
  <si>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</si>
  <si>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</si>
  <si>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</si>
  <si>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</si>
  <si>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</si>
  <si>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</si>
  <si>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</si>
  <si>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</si>
  <si>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</si>
  <si>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</si>
  <si>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</si>
  <si>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</si>
  <si>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</si>
  <si>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</si>
  <si>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</si>
  <si>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</si>
  <si>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</si>
  <si>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</si>
  <si>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</si>
  <si>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</si>
  <si>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</si>
  <si>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</si>
  <si>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</si>
  <si>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</si>
  <si>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</si>
  <si>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</si>
  <si>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</si>
  <si>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</si>
  <si>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</si>
  <si>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</si>
  <si>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</si>
  <si>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</si>
  <si>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</si>
  <si>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</si>
  <si>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</si>
  <si>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</si>
  <si>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</si>
  <si>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</si>
  <si>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</si>
  <si>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</si>
  <si>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</si>
  <si>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</si>
  <si>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</si>
  <si>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</si>
  <si>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</si>
  <si>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</si>
  <si>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</si>
  <si>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</si>
  <si>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</si>
  <si>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</si>
  <si>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</si>
  <si>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</si>
  <si>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</si>
  <si>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</si>
  <si>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</si>
  <si>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</si>
  <si>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</si>
  <si>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</si>
  <si>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</si>
  <si>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</si>
  <si>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</si>
  <si>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</si>
  <si>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</si>
  <si>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</si>
  <si>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</si>
  <si>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</si>
  <si>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</si>
  <si>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</si>
  <si>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</si>
  <si>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</si>
  <si>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</si>
  <si>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</si>
  <si>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</si>
  <si>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</si>
  <si>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</si>
  <si>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</si>
  <si>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</si>
  <si>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</si>
  <si>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</si>
  <si>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</si>
  <si>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</si>
  <si>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</si>
  <si>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</si>
  <si>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</si>
  <si>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</si>
  <si>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</si>
  <si>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</si>
  <si>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</si>
  <si>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</si>
  <si>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</si>
  <si>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</si>
  <si>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</si>
  <si>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</si>
  <si>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</si>
  <si>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</si>
  <si>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</si>
  <si>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</si>
  <si>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</si>
  <si>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</si>
  <si>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</si>
  <si>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</si>
  <si>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</si>
  <si>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</si>
  <si>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</si>
  <si>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</si>
  <si>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</si>
  <si>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</si>
  <si>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</si>
  <si>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</si>
  <si>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</si>
  <si>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</si>
  <si>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</si>
  <si>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</si>
  <si>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</si>
  <si>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</si>
  <si>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</si>
  <si>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</si>
  <si>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</si>
  <si>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</si>
  <si>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</si>
  <si>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</si>
  <si>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</si>
  <si>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</si>
  <si>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</si>
  <si>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</si>
  <si>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</si>
  <si>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</si>
  <si>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</si>
  <si>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</si>
  <si>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</si>
  <si>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</si>
  <si>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</si>
  <si>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</si>
  <si>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</si>
  <si>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</si>
  <si>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</si>
  <si>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</si>
  <si>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</si>
  <si>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</si>
  <si>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</si>
  <si>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</si>
  <si>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</si>
  <si>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</si>
  <si>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</si>
  <si>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</si>
  <si>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</si>
  <si>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</si>
  <si>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</si>
  <si>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</si>
  <si>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</si>
  <si>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</si>
  <si>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</si>
  <si>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</si>
  <si>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</si>
  <si>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</si>
  <si>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</si>
  <si>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</si>
  <si>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</si>
  <si>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</si>
  <si>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</si>
  <si>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</si>
  <si>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</si>
  <si>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</si>
  <si>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</si>
  <si>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</si>
  <si>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</si>
  <si>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</si>
  <si>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</si>
  <si>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</si>
  <si>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</si>
  <si>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</si>
  <si>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</si>
  <si>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</si>
  <si>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</si>
  <si>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</si>
  <si>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</si>
  <si>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</si>
  <si>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</si>
  <si>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</si>
  <si>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</si>
  <si>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</si>
  <si>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</si>
  <si>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</si>
  <si>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</si>
  <si>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</si>
  <si>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</si>
  <si>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</si>
  <si>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</si>
  <si>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</si>
  <si>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</si>
  <si>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</si>
  <si>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</si>
  <si>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</si>
  <si>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</si>
  <si>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</si>
  <si>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</si>
  <si>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</si>
  <si>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</si>
  <si>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</si>
  <si>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</si>
  <si>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</si>
  <si>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</si>
  <si>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</si>
  <si>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</si>
  <si>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</si>
  <si>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</si>
  <si>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</si>
  <si>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</si>
  <si>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</si>
  <si>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</si>
  <si>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</si>
  <si>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</si>
  <si>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</si>
  <si>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</si>
  <si>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</si>
  <si>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</si>
  <si>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</si>
  <si>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</si>
  <si>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</si>
  <si>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</si>
  <si>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</si>
  <si>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</si>
  <si>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</si>
  <si>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</si>
  <si>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</si>
  <si>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</si>
  <si>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</si>
  <si>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</si>
  <si>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</si>
  <si>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</si>
  <si>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</si>
  <si>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</si>
  <si>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</si>
  <si>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</si>
  <si>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</si>
  <si>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</si>
  <si>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</si>
  <si>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</si>
  <si>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</si>
  <si>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</si>
  <si>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</si>
  <si>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</si>
  <si>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</si>
  <si>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</si>
  <si>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</si>
  <si>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</si>
  <si>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</si>
  <si>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</si>
  <si>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</si>
  <si>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</si>
  <si>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</si>
  <si>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</si>
  <si>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</si>
  <si>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</si>
  <si>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</si>
  <si>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</si>
  <si>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</si>
  <si>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</si>
  <si>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</si>
  <si>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</si>
  <si>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</si>
  <si>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</si>
  <si>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</si>
  <si>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</si>
  <si>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</si>
  <si>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</si>
  <si>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</si>
  <si>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</si>
  <si>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</si>
  <si>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</si>
  <si>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</si>
  <si>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</si>
  <si>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</si>
  <si>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</si>
  <si>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</si>
  <si>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</si>
  <si>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</si>
  <si>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</si>
  <si>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</si>
  <si>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</si>
  <si>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</si>
  <si>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</si>
  <si>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</si>
  <si>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</si>
  <si>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</si>
  <si>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</si>
  <si>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</si>
  <si>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</si>
  <si>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</si>
  <si>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</si>
  <si>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</si>
  <si>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</si>
  <si>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</si>
  <si>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</si>
  <si>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</si>
  <si>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</si>
  <si>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</si>
  <si>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</si>
  <si>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</si>
  <si>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</si>
  <si>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</si>
  <si>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</si>
  <si>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</si>
  <si>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</si>
  <si>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</si>
  <si>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</si>
  <si>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</si>
  <si>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</si>
  <si>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</si>
  <si>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</si>
  <si>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</si>
  <si>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</si>
  <si>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</si>
  <si>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</si>
  <si>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</si>
  <si>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</si>
  <si>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</si>
  <si>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</si>
  <si>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</si>
  <si>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</si>
  <si>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</si>
  <si>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</si>
  <si>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</si>
  <si>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</si>
  <si>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</si>
  <si>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</si>
  <si>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</si>
  <si>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</si>
  <si>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</si>
  <si>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</si>
  <si>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</si>
  <si>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</si>
  <si>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</si>
  <si>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</si>
  <si>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</si>
  <si>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</si>
  <si>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</si>
  <si>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</si>
  <si>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</si>
  <si>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</si>
  <si>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</si>
  <si>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</si>
  <si>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</si>
  <si>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</si>
  <si>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</si>
  <si>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</si>
  <si>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</si>
  <si>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</si>
  <si>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</si>
  <si>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</si>
  <si>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</si>
  <si>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</si>
  <si>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</si>
  <si>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</si>
  <si>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</si>
  <si>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</si>
  <si>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</si>
  <si>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</si>
  <si>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</si>
  <si>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</si>
  <si>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</si>
  <si>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</si>
  <si>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</si>
  <si>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</si>
  <si>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</si>
  <si>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</si>
  <si>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</si>
  <si>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</si>
  <si>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</si>
  <si>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</si>
  <si>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</si>
  <si>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</si>
  <si>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</si>
  <si>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</si>
  <si>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</si>
  <si>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</si>
  <si>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</si>
  <si>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</si>
  <si>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</si>
  <si>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</si>
  <si>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</si>
  <si>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</si>
  <si>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</si>
  <si>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</si>
  <si>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</si>
  <si>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</si>
  <si>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</si>
  <si>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</si>
  <si>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</si>
  <si>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</si>
  <si>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</si>
  <si>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</si>
  <si>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</si>
  <si>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</si>
  <si>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</si>
  <si>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</si>
  <si>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</si>
  <si>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</si>
  <si>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</si>
  <si>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</si>
  <si>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</si>
  <si>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</si>
  <si>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</si>
  <si>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</si>
  <si>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</si>
  <si>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</si>
  <si>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</si>
  <si>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</si>
  <si>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</si>
  <si>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</si>
  <si>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</si>
  <si>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</si>
  <si>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</si>
  <si>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</si>
  <si>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</si>
  <si>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</si>
  <si>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</si>
  <si>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</si>
  <si>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</si>
  <si>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</si>
  <si>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</si>
  <si>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</si>
  <si>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</si>
  <si>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</si>
  <si>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</si>
  <si>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</si>
  <si>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</si>
  <si>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</si>
  <si>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</si>
  <si>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</si>
  <si>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</si>
  <si>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</si>
  <si>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</si>
  <si>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</si>
  <si>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</si>
  <si>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</si>
  <si>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</si>
  <si>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</si>
  <si>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</si>
  <si>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</si>
  <si>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</si>
  <si>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</si>
  <si>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</si>
  <si>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</si>
  <si>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</si>
  <si>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</si>
  <si>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</si>
  <si>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</si>
  <si>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</si>
  <si>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</si>
  <si>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</si>
  <si>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</si>
  <si>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</si>
  <si>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</si>
  <si>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</si>
  <si>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</si>
  <si>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</si>
  <si>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</si>
  <si>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</si>
  <si>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</si>
  <si>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</si>
  <si>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</si>
  <si>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</si>
  <si>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</si>
  <si>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</si>
  <si>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</si>
  <si>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</si>
  <si>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</si>
  <si>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</si>
  <si>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</si>
  <si>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</si>
  <si>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</si>
  <si>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</si>
  <si>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</si>
  <si>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</si>
  <si>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</si>
  <si>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</si>
  <si>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</si>
  <si>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</si>
  <si>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</si>
  <si>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</si>
  <si>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</si>
  <si>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</si>
  <si>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</si>
  <si>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</si>
  <si>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</si>
  <si>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</si>
  <si>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</si>
  <si>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</si>
  <si>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</si>
  <si>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</si>
  <si>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</si>
  <si>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</si>
  <si>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</si>
  <si>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</si>
  <si>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</si>
  <si>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</si>
  <si>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</si>
  <si>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</si>
  <si>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</si>
  <si>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</si>
  <si>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</si>
  <si>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</si>
  <si>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</si>
  <si>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</si>
  <si>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</si>
  <si>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</si>
  <si>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</si>
  <si>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</si>
  <si>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</si>
  <si>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</si>
  <si>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</si>
  <si>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</si>
  <si>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</si>
  <si>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</si>
  <si>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</si>
  <si>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</si>
  <si>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</si>
  <si>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</si>
  <si>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</si>
  <si>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</si>
  <si>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</si>
  <si>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</si>
  <si>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</si>
  <si>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</si>
  <si>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</si>
  <si>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</si>
  <si>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</si>
  <si>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</si>
  <si>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</si>
  <si>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</si>
  <si>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</si>
  <si>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</si>
  <si>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</si>
  <si>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</si>
  <si>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</si>
  <si>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</si>
  <si>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</si>
  <si>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</si>
  <si>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</si>
  <si>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</si>
  <si>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</si>
  <si>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</si>
  <si>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</si>
  <si>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</si>
  <si>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</si>
  <si>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</si>
  <si>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</si>
  <si>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</si>
  <si>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</si>
  <si>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</si>
  <si>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</si>
  <si>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</si>
  <si>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</si>
  <si>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</si>
  <si>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</si>
  <si>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</si>
  <si>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</si>
  <si>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</si>
  <si>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</si>
  <si>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</si>
  <si>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</si>
  <si>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</si>
  <si>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</si>
  <si>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</si>
  <si>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</si>
  <si>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</si>
  <si>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</si>
  <si>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</si>
  <si>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</si>
  <si>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</si>
  <si>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</si>
  <si>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</si>
  <si>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</si>
  <si>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</si>
  <si>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</si>
  <si>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</si>
  <si>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</si>
  <si>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</si>
  <si>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</si>
  <si>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</si>
  <si>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</si>
  <si>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</si>
  <si>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</si>
  <si>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</si>
  <si>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</si>
  <si>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</si>
  <si>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</si>
  <si>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</si>
  <si>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</si>
  <si>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</si>
  <si>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</si>
  <si>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</si>
  <si>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</si>
  <si>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</si>
  <si>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</si>
  <si>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</si>
  <si>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</si>
  <si>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</si>
  <si>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</si>
  <si>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</si>
  <si>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</si>
  <si>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</si>
  <si>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</si>
  <si>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</si>
  <si>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</si>
  <si>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</si>
  <si>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</si>
  <si>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</si>
  <si>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</si>
  <si>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</si>
  <si>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</si>
  <si>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</si>
  <si>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</si>
  <si>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</si>
  <si>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</si>
  <si>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</si>
  <si>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</si>
  <si>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</si>
  <si>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</si>
  <si>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</si>
  <si>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</si>
  <si>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</si>
  <si>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</si>
  <si>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</si>
  <si>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</si>
  <si>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</si>
  <si>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</si>
  <si>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</si>
  <si>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</si>
  <si>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</si>
  <si>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</si>
  <si>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</si>
  <si>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</si>
  <si>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</si>
  <si>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</si>
  <si>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</si>
  <si>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</si>
  <si>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</si>
  <si>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</si>
  <si>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</si>
  <si>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</si>
  <si>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</si>
  <si>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</si>
  <si>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</si>
  <si>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</si>
  <si>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</si>
  <si>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</si>
  <si>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</si>
  <si>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</si>
  <si>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</si>
  <si>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</si>
  <si>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</si>
  <si>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</si>
  <si>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</si>
  <si>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</si>
  <si>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</si>
  <si>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</si>
  <si>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</si>
  <si>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</si>
  <si>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</si>
  <si>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</si>
  <si>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</si>
  <si>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</si>
  <si>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</si>
  <si>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</si>
  <si>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</si>
  <si>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</si>
  <si>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</si>
  <si>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</si>
  <si>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</si>
  <si>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</si>
  <si>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</si>
  <si>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</si>
  <si>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</si>
  <si>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</si>
  <si>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</si>
  <si>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</si>
  <si>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</si>
  <si>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</si>
  <si>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</si>
  <si>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</si>
  <si>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</si>
  <si>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</si>
  <si>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</si>
  <si>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</si>
  <si>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</si>
  <si>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</si>
  <si>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</si>
  <si>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</si>
  <si>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</si>
  <si>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</si>
  <si>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</si>
  <si>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</si>
  <si>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</si>
  <si>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</si>
  <si>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</si>
  <si>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</si>
  <si>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</si>
  <si>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</si>
  <si>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</si>
  <si>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</si>
  <si>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</si>
  <si>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</si>
  <si>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</si>
  <si>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</si>
  <si>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</si>
  <si>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</si>
  <si>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</si>
  <si>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</si>
  <si>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</si>
  <si>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</si>
  <si>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</si>
  <si>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</si>
  <si>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</si>
  <si>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</si>
  <si>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</si>
  <si>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</si>
  <si>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</si>
  <si>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</si>
  <si>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</si>
  <si>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</si>
  <si>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</si>
  <si>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</si>
  <si>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</si>
  <si>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</si>
  <si>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</si>
  <si>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</si>
  <si>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</si>
  <si>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</si>
  <si>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</si>
  <si>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</si>
  <si>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</si>
  <si>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</si>
  <si>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</si>
  <si>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</si>
  <si>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</si>
  <si>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</si>
  <si>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</si>
  <si>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</si>
  <si>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</si>
  <si>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</si>
  <si>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</si>
  <si>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</si>
  <si>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</si>
  <si>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</si>
  <si>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</si>
  <si>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</si>
  <si>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</si>
  <si>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</si>
  <si>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</si>
  <si>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</si>
  <si>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</si>
  <si>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</si>
  <si>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</si>
  <si>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</si>
  <si>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</si>
  <si>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</si>
  <si>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</si>
  <si>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</si>
  <si>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</si>
  <si>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</si>
  <si>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</si>
  <si>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</si>
  <si>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</si>
  <si>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</si>
  <si>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</si>
  <si>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</si>
  <si>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</si>
  <si>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</si>
  <si>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</si>
  <si>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</si>
  <si>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</si>
  <si>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</si>
  <si>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</si>
  <si>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</si>
  <si>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</si>
  <si>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</si>
  <si>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</si>
  <si>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</si>
  <si>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</si>
  <si>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</si>
  <si>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</si>
  <si>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</si>
  <si>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</si>
  <si>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</si>
  <si>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</si>
  <si>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</si>
  <si>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</si>
  <si>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</si>
  <si>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</si>
  <si>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</si>
  <si>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</si>
  <si>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</si>
  <si>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</si>
  <si>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</si>
  <si>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</si>
  <si>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</si>
  <si>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</si>
  <si>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</si>
  <si>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</si>
  <si>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</si>
  <si>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</si>
  <si>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</si>
  <si>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</si>
  <si>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</si>
  <si>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</si>
  <si>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</si>
  <si>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</si>
  <si>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</si>
  <si>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</si>
  <si>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</si>
  <si>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</si>
  <si>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</si>
  <si>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</si>
  <si>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</si>
  <si>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</si>
  <si>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</si>
  <si>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</si>
  <si>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</si>
  <si>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</si>
  <si>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</si>
  <si>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</si>
  <si>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</si>
  <si>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</si>
  <si>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</si>
  <si>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</si>
  <si>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</si>
  <si>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</si>
  <si>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</si>
  <si>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</si>
  <si>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</si>
  <si>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</si>
  <si>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</si>
  <si>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</si>
  <si>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</si>
  <si>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</si>
  <si>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</si>
  <si>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</si>
  <si>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</si>
  <si>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</si>
  <si>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</si>
  <si>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</si>
  <si>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</si>
  <si>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</si>
  <si>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</si>
  <si>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</si>
  <si>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</si>
  <si>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</si>
  <si>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</si>
  <si>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</si>
  <si>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</si>
  <si>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</si>
  <si>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</si>
  <si>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</si>
  <si>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</si>
  <si>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</si>
  <si>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</si>
  <si>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</si>
  <si>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</si>
  <si>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</si>
  <si>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</si>
  <si>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</si>
  <si>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</si>
  <si>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</si>
  <si>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</si>
  <si>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</si>
  <si>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</si>
  <si>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</si>
  <si>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</si>
  <si>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</si>
  <si>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</si>
  <si>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</si>
  <si>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</si>
  <si>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</si>
  <si>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</si>
  <si>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</si>
  <si>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</si>
  <si>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</si>
  <si>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</si>
  <si>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</si>
  <si>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</si>
  <si>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</si>
  <si>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</si>
  <si>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</si>
  <si>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</si>
  <si>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</si>
  <si>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</si>
  <si>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</si>
  <si>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</si>
  <si>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</si>
  <si>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</si>
  <si>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</si>
  <si>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</si>
  <si>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</si>
  <si>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</si>
  <si>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</si>
  <si>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</si>
  <si>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</si>
  <si>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</si>
  <si>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</si>
  <si>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</si>
  <si>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</si>
  <si>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</si>
  <si>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</si>
  <si>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</si>
  <si>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</si>
  <si>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</si>
  <si>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</si>
  <si>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</si>
  <si>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</si>
  <si>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</si>
  <si>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</si>
  <si>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</si>
  <si>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</si>
  <si>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</si>
  <si>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</si>
  <si>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</si>
  <si>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</si>
  <si>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</si>
  <si>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</si>
  <si>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</si>
  <si>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</si>
  <si>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</si>
  <si>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</si>
  <si>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</si>
  <si>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</si>
  <si>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</si>
  <si>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</si>
  <si>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</si>
  <si>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</si>
  <si>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</si>
  <si>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</si>
  <si>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</si>
  <si>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</si>
  <si>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</si>
  <si>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</si>
  <si>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</si>
  <si>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</si>
  <si>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</si>
  <si>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</si>
  <si>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</si>
  <si>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</si>
  <si>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</si>
  <si>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</si>
  <si>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</si>
  <si>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</si>
  <si>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</si>
  <si>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</si>
  <si>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</si>
  <si>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</si>
  <si>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</si>
  <si>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</si>
  <si>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</si>
  <si>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</si>
  <si>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</si>
  <si>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</si>
  <si>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</si>
  <si>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</si>
  <si>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</si>
  <si>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</si>
  <si>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</si>
  <si>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</si>
  <si>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</si>
  <si>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</si>
  <si>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</si>
  <si>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</si>
  <si>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</si>
  <si>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</si>
  <si>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</si>
  <si>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</si>
  <si>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</si>
  <si>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</si>
  <si>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</si>
  <si>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</si>
  <si>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</si>
  <si>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</si>
  <si>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</si>
  <si>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</si>
  <si>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</si>
  <si>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</si>
  <si>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</si>
  <si>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</si>
  <si>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</si>
  <si>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</si>
  <si>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</si>
  <si>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</si>
  <si>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</si>
  <si>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</si>
  <si>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</si>
  <si>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</si>
  <si>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</si>
  <si>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</si>
  <si>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</si>
  <si>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</si>
  <si>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</si>
  <si>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</si>
  <si>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</si>
  <si>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</si>
  <si>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</si>
  <si>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</si>
  <si>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</si>
  <si>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</si>
  <si>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</si>
  <si>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</si>
  <si>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</si>
  <si>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</si>
  <si>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</si>
  <si>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</si>
  <si>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</si>
  <si>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</si>
  <si>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</si>
  <si>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</si>
  <si>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</si>
  <si>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</si>
  <si>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</si>
  <si>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</si>
  <si>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</si>
  <si>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</si>
  <si>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</si>
  <si>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</si>
  <si>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</si>
  <si>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</si>
  <si>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</si>
  <si>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</si>
  <si>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</si>
  <si>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</si>
  <si>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</si>
  <si>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</si>
  <si>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</si>
  <si>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</si>
  <si>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</si>
  <si>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</si>
  <si>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</si>
  <si>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</si>
  <si>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</si>
  <si>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</si>
  <si>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</si>
  <si>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</si>
  <si>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</si>
  <si>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</si>
  <si>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</si>
  <si>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</si>
  <si>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</si>
  <si>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</si>
  <si>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</si>
  <si>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</si>
  <si>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</si>
  <si>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</si>
  <si>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</si>
  <si>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</si>
  <si>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</si>
  <si>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</si>
  <si>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</si>
  <si>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</si>
  <si>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</si>
  <si>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</si>
  <si>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</si>
  <si>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</si>
  <si>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</si>
  <si>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</si>
  <si>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</si>
  <si>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</si>
  <si>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</si>
  <si>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</si>
  <si>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</si>
  <si>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</si>
  <si>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</si>
  <si>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</si>
  <si>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</si>
  <si>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</si>
  <si>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</si>
  <si>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</si>
  <si>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</si>
  <si>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</si>
  <si>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</si>
  <si>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</si>
  <si>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</si>
  <si>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</si>
  <si>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</si>
  <si>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</si>
  <si>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</si>
  <si>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</si>
  <si>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</si>
  <si>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</si>
  <si>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</si>
  <si>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</si>
  <si>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</si>
  <si>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</si>
  <si>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</si>
  <si>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</si>
  <si>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</si>
  <si>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</si>
  <si>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</si>
  <si>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</si>
  <si>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</si>
  <si>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</si>
  <si>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</si>
  <si>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</si>
  <si>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</si>
  <si>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</si>
  <si>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</si>
  <si>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</si>
  <si>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</si>
  <si>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</si>
  <si>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</si>
  <si>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</si>
  <si>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</si>
  <si>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</si>
  <si>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</si>
  <si>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</si>
  <si>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</si>
  <si>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</si>
  <si>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</si>
  <si>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</si>
  <si>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</si>
  <si>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</si>
  <si>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</si>
  <si>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</si>
  <si>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</si>
  <si>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</si>
  <si>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</si>
  <si>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</si>
  <si>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</si>
  <si>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</si>
  <si>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</si>
  <si>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</si>
  <si>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</si>
  <si>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</si>
  <si>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</si>
  <si>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</si>
  <si>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</si>
  <si>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</si>
  <si>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</si>
  <si>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</si>
  <si>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</si>
  <si>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</si>
  <si>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</si>
  <si>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</si>
  <si>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</si>
  <si>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</si>
  <si>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</si>
  <si>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</si>
  <si>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</si>
  <si>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</si>
  <si>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</si>
  <si>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</si>
  <si>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</si>
  <si>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</si>
  <si>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</si>
  <si>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</si>
  <si>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</si>
  <si>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</si>
  <si>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</si>
  <si>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</si>
  <si>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</si>
  <si>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</si>
  <si>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</si>
  <si>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</si>
  <si>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</si>
  <si>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</si>
  <si>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</si>
  <si>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</si>
  <si>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</si>
  <si>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</si>
  <si>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</si>
  <si>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</si>
  <si>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</si>
  <si>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</si>
  <si>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</si>
  <si>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</si>
  <si>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</si>
  <si>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</si>
  <si>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</si>
  <si>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</si>
  <si>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</si>
  <si>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</si>
  <si>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</si>
  <si>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</si>
  <si>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</si>
  <si>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</si>
  <si>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</si>
  <si>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</si>
  <si>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</si>
  <si>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</si>
  <si>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</si>
  <si>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</si>
  <si>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</si>
  <si>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</si>
  <si>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</si>
  <si>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</si>
  <si>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</si>
  <si>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</si>
  <si>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</si>
  <si>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</si>
  <si>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</si>
  <si>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</si>
  <si>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</si>
  <si>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</si>
  <si>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</si>
  <si>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</si>
  <si>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</si>
  <si>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</si>
  <si>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</si>
  <si>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</si>
  <si>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</si>
  <si>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</si>
  <si>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</si>
  <si>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</si>
  <si>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</si>
  <si>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</si>
  <si>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</si>
  <si>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</si>
  <si>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</si>
  <si>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</si>
  <si>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</si>
  <si>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</si>
  <si>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</si>
  <si>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</si>
  <si>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</si>
  <si>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</si>
  <si>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</si>
  <si>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</si>
  <si>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</si>
  <si>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</si>
  <si>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</si>
  <si>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</si>
  <si>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</si>
  <si>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</si>
  <si>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</si>
  <si>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</si>
  <si>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</si>
  <si>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</si>
  <si>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</si>
  <si>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</si>
  <si>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</si>
  <si>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</si>
  <si>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</si>
  <si>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</si>
  <si>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</si>
  <si>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</si>
  <si>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</si>
  <si>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</si>
  <si>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</si>
  <si>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</si>
  <si>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</si>
  <si>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</si>
  <si>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</si>
  <si>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</si>
  <si>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</si>
  <si>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</si>
  <si>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</si>
  <si>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</si>
  <si>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</si>
  <si>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</si>
  <si>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</si>
  <si>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</si>
  <si>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</si>
  <si>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</si>
  <si>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</si>
  <si>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</si>
  <si>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</si>
  <si>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</si>
  <si>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</si>
  <si>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</si>
  <si>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</si>
  <si>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</si>
  <si>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</si>
  <si>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</si>
  <si>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</si>
  <si>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</si>
  <si>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</si>
  <si>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</si>
  <si>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</si>
  <si>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</si>
  <si>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</si>
  <si>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</si>
  <si>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</si>
  <si>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</si>
  <si>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</si>
  <si>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</si>
  <si>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</si>
  <si>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</si>
  <si>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</si>
  <si>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</si>
  <si>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</si>
  <si>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</si>
  <si>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</si>
  <si>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</si>
  <si>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</si>
  <si>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</si>
  <si>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</si>
  <si>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</si>
  <si>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</si>
  <si>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</si>
  <si>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</si>
  <si>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</si>
  <si>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</si>
  <si>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</si>
  <si>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</si>
  <si>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</si>
  <si>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</si>
  <si>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</si>
  <si>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</si>
  <si>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</si>
  <si>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</si>
  <si>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</si>
  <si>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</si>
  <si>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</si>
  <si>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</si>
  <si>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</si>
  <si>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</si>
  <si>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</si>
  <si>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</si>
  <si>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</si>
  <si>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</si>
  <si>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</si>
  <si>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</si>
  <si>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</si>
  <si>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</si>
  <si>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</si>
  <si>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</si>
  <si>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</si>
  <si>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</si>
  <si>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</si>
  <si>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</si>
  <si>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</si>
  <si>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</si>
  <si>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</si>
  <si>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</si>
  <si>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</si>
  <si>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</si>
  <si>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</si>
  <si>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</si>
  <si>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</si>
  <si>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</si>
  <si>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</si>
  <si>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</si>
  <si>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</si>
  <si>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</si>
  <si>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</si>
  <si>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</si>
  <si>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</si>
  <si>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</si>
  <si>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</si>
  <si>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</si>
  <si>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</si>
  <si>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</si>
  <si>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</si>
  <si>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</si>
  <si>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</si>
  <si>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</si>
  <si>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</si>
  <si>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</si>
  <si>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</si>
  <si>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</si>
  <si>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</si>
  <si>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</si>
  <si>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</si>
  <si>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</si>
  <si>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</si>
  <si>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</si>
  <si>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</si>
  <si>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</si>
  <si>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</si>
  <si>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</si>
  <si>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</si>
  <si>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</si>
  <si>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</si>
  <si>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</si>
  <si>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</si>
  <si>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</si>
  <si>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</si>
  <si>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</si>
  <si>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</si>
  <si>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</si>
  <si>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</si>
  <si>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</si>
  <si>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</si>
  <si>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</si>
  <si>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</si>
  <si>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</si>
  <si>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</si>
  <si>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</si>
  <si>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</si>
  <si>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</si>
  <si>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</si>
  <si>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</si>
  <si>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</si>
  <si>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</si>
  <si>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</si>
  <si>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</si>
  <si>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</si>
  <si>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</si>
  <si>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</si>
  <si>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</si>
  <si>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</si>
  <si>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</si>
  <si>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</si>
  <si>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</si>
  <si>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</si>
  <si>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</si>
  <si>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</si>
  <si>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</si>
  <si>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</si>
  <si>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</si>
  <si>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</si>
  <si>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</si>
  <si>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</si>
  <si>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</si>
  <si>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</si>
  <si>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</si>
  <si>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</si>
  <si>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</si>
  <si>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</si>
  <si>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</si>
  <si>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</si>
  <si>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</si>
  <si>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</si>
  <si>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</si>
  <si>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</si>
  <si>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</si>
  <si>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</si>
  <si>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</si>
  <si>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</si>
  <si>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</si>
  <si>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</si>
  <si>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</si>
  <si>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</si>
  <si>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</si>
  <si>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</si>
  <si>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</si>
  <si>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</si>
  <si>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</si>
  <si>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</si>
  <si>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</si>
  <si>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</si>
  <si>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</si>
  <si>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</si>
  <si>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</si>
  <si>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</si>
  <si>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</si>
  <si>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</si>
  <si>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</si>
  <si>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</si>
  <si>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</si>
  <si>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</si>
  <si>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</si>
  <si>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</si>
  <si>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</si>
  <si>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</si>
  <si>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</si>
  <si>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</si>
  <si>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</si>
  <si>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</si>
  <si>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</si>
  <si>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</si>
  <si>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</si>
  <si>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</si>
  <si>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</si>
  <si>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</si>
  <si>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</si>
  <si>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</si>
  <si>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</si>
  <si>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</si>
  <si>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</si>
  <si>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</si>
  <si>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</si>
  <si>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</si>
  <si>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</si>
  <si>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</si>
  <si>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</si>
  <si>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</si>
  <si>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</si>
  <si>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</si>
  <si>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</si>
  <si>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</si>
  <si>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</si>
  <si>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</si>
  <si>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</si>
  <si>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</si>
  <si>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</si>
  <si>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</si>
  <si>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</si>
  <si>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</si>
  <si>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</si>
  <si>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</si>
  <si>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</si>
  <si>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</si>
  <si>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</si>
  <si>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</si>
  <si>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</si>
  <si>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</si>
  <si>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</si>
  <si>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</si>
  <si>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</si>
  <si>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</si>
  <si>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</si>
  <si>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</si>
  <si>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</si>
  <si>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</si>
  <si>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</si>
  <si>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</si>
  <si>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</si>
  <si>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</si>
  <si>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</si>
  <si>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</si>
  <si>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</si>
  <si>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</si>
  <si>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</si>
  <si>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</si>
  <si>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</si>
  <si>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</si>
  <si>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</si>
  <si>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</si>
  <si>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</si>
  <si>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</si>
  <si>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</si>
  <si>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</si>
  <si>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</si>
  <si>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</si>
  <si>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</si>
  <si>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</si>
  <si>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</si>
  <si>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</si>
  <si>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</si>
  <si>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</si>
  <si>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</si>
  <si>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</si>
  <si>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</si>
  <si>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</si>
  <si>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</si>
  <si>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</si>
  <si>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</si>
  <si>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</si>
  <si>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</si>
  <si>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</si>
  <si>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</si>
  <si>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</si>
  <si>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</si>
  <si>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</si>
  <si>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</si>
  <si>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</si>
  <si>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</si>
  <si>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</si>
  <si>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</si>
  <si>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</si>
  <si>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</si>
  <si>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</si>
  <si>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</si>
  <si>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</si>
  <si>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</si>
  <si>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</si>
  <si>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</si>
  <si>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</si>
  <si>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</si>
  <si>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</si>
  <si>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</si>
  <si>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</si>
  <si>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</si>
  <si>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</si>
  <si>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</si>
  <si>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</si>
  <si>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</si>
  <si>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</si>
  <si>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</si>
  <si>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</si>
  <si>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</si>
  <si>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</si>
  <si>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</si>
  <si>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</si>
  <si>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</si>
  <si>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</si>
  <si>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</si>
  <si>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</si>
  <si>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</si>
  <si>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</si>
  <si>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</si>
  <si>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</si>
  <si>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</si>
  <si>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</si>
  <si>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</si>
  <si>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</si>
  <si>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</si>
  <si>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</si>
  <si>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</si>
  <si>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</si>
  <si>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</si>
  <si>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</si>
  <si>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</si>
  <si>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</si>
  <si>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</si>
  <si>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</si>
  <si>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</si>
  <si>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</si>
  <si>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</si>
  <si>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</si>
  <si>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</si>
  <si>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</si>
  <si>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</si>
  <si>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</si>
  <si>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</si>
  <si>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</si>
  <si>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</si>
  <si>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</si>
  <si>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</si>
  <si>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</si>
  <si>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</si>
  <si>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</si>
  <si>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</si>
  <si>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</si>
  <si>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</si>
  <si>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</si>
  <si>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</si>
  <si>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</si>
  <si>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</si>
  <si>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</si>
  <si>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</si>
  <si>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</si>
  <si>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</si>
  <si>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</si>
  <si>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</si>
  <si>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</si>
  <si>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</si>
  <si>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</si>
  <si>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</si>
  <si>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</si>
  <si>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</si>
  <si>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</si>
  <si>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</si>
  <si>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</si>
  <si>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</si>
  <si>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</si>
  <si>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</si>
  <si>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</si>
  <si>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</si>
  <si>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</si>
  <si>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</si>
  <si>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</si>
  <si>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</si>
  <si>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</si>
  <si>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</si>
  <si>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</si>
  <si>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</si>
  <si>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</si>
  <si>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</si>
  <si>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</si>
  <si>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</si>
  <si>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</si>
  <si>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</si>
  <si>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</si>
  <si>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</si>
  <si>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</si>
  <si>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</si>
  <si>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</si>
  <si>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</si>
  <si>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</si>
  <si>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</si>
  <si>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</si>
  <si>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</si>
  <si>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</si>
  <si>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</si>
  <si>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</si>
  <si>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</si>
  <si>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</si>
  <si>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</si>
  <si>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</si>
  <si>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</si>
  <si>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</si>
  <si>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</si>
  <si>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</si>
  <si>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</si>
  <si>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</si>
  <si>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</si>
  <si>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</si>
  <si>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</si>
  <si>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</si>
  <si>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</si>
  <si>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</si>
  <si>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</si>
  <si>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</si>
  <si>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</si>
  <si>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</si>
  <si>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</si>
  <si>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</si>
  <si>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</si>
  <si>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</si>
  <si>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</si>
  <si>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</si>
  <si>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</si>
  <si>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</si>
  <si>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</si>
  <si>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</si>
  <si>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</si>
  <si>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</si>
  <si>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</si>
  <si>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</si>
  <si>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</si>
  <si>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</si>
  <si>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</si>
  <si>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</si>
  <si>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</si>
  <si>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</si>
  <si>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</si>
  <si>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</si>
  <si>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</si>
  <si>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</si>
  <si>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</si>
  <si>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</si>
  <si>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</si>
  <si>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</si>
  <si>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</si>
  <si>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</si>
  <si>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</si>
  <si>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</si>
  <si>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</si>
  <si>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</si>
  <si>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</si>
  <si>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</si>
  <si>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</si>
  <si>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</si>
  <si>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</si>
  <si>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</si>
  <si>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</si>
  <si>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</si>
  <si>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</si>
  <si>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</si>
  <si>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</si>
  <si>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</si>
  <si>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</si>
  <si>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</si>
  <si>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</si>
  <si>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</si>
  <si>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</si>
  <si>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</si>
  <si>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</si>
  <si>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</si>
  <si>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</si>
  <si>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</si>
  <si>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</si>
  <si>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</si>
  <si>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</si>
  <si>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</si>
  <si>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</si>
  <si>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</si>
  <si>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</si>
  <si>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</si>
  <si>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</si>
  <si>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</si>
  <si>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</si>
  <si>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</si>
  <si>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</si>
  <si>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</si>
  <si>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</si>
  <si>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</si>
  <si>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</si>
  <si>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</si>
  <si>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</si>
  <si>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</si>
  <si>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</si>
  <si>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</si>
  <si>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</si>
  <si>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</si>
  <si>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</si>
  <si>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</si>
  <si>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</si>
  <si>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</si>
  <si>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</si>
  <si>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</si>
  <si>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</si>
  <si>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</si>
  <si>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</si>
  <si>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</si>
  <si>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</si>
  <si>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</si>
  <si>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</si>
  <si>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</si>
  <si>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</si>
  <si>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</si>
  <si>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</si>
  <si>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</si>
  <si>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</si>
  <si>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</si>
  <si>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</si>
  <si>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</si>
  <si>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</si>
  <si>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</si>
  <si>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</si>
  <si>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</si>
  <si>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</si>
  <si>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</si>
  <si>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</si>
  <si>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</si>
  <si>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</si>
  <si>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</si>
  <si>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</si>
  <si>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</si>
  <si>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</si>
  <si>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</si>
  <si>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</si>
  <si>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</si>
  <si>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</si>
  <si>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</si>
  <si>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</si>
  <si>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</si>
  <si>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</si>
  <si>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</si>
  <si>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</si>
  <si>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</si>
  <si>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</si>
  <si>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</si>
  <si>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</si>
  <si>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</si>
  <si>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</si>
  <si>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</si>
  <si>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</si>
  <si>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</si>
  <si>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</si>
  <si>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</si>
  <si>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</si>
  <si>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</si>
  <si>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</si>
  <si>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</si>
  <si>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</si>
  <si>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</si>
  <si>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</si>
  <si>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</si>
  <si>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</si>
  <si>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</si>
  <si>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</si>
  <si>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</si>
  <si>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</si>
  <si>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</si>
  <si>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</si>
  <si>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</si>
  <si>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</si>
  <si>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</si>
  <si>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</si>
  <si>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</si>
  <si>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</si>
  <si>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</si>
  <si>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</si>
  <si>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</si>
  <si>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</si>
  <si>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</si>
  <si>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</si>
  <si>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</si>
  <si>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</si>
  <si>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</si>
  <si>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</si>
  <si>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</si>
  <si>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</si>
  <si>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</si>
  <si>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</si>
  <si>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</si>
  <si>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</si>
  <si>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</si>
  <si>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</si>
  <si>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</si>
  <si>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</si>
  <si>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</si>
  <si>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</si>
  <si>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</si>
  <si>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</si>
  <si>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</si>
  <si>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</si>
  <si>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</si>
  <si>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</si>
  <si>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</si>
  <si>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</si>
  <si>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</si>
  <si>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</si>
  <si>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</si>
  <si>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</si>
  <si>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</si>
  <si>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</si>
  <si>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</si>
  <si>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</si>
  <si>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</si>
  <si>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</si>
  <si>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</si>
  <si>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</si>
  <si>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</si>
  <si>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</si>
  <si>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</si>
  <si>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</si>
  <si>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</si>
  <si>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</si>
  <si>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</si>
  <si>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</si>
  <si>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</si>
  <si>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</si>
  <si>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</si>
  <si>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</si>
  <si>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</si>
  <si>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</si>
  <si>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</si>
  <si>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</si>
  <si>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</si>
  <si>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</si>
  <si>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</si>
  <si>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</si>
  <si>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</si>
  <si>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</si>
  <si>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</si>
  <si>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</si>
  <si>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</si>
  <si>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</si>
  <si>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</si>
  <si>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</si>
  <si>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</si>
  <si>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</si>
  <si>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</si>
  <si>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</si>
  <si>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</si>
  <si>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</si>
  <si>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</si>
  <si>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</si>
  <si>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</si>
  <si>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</si>
  <si>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</si>
  <si>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</si>
  <si>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</si>
  <si>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</si>
  <si>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</si>
  <si>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</si>
  <si>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</si>
  <si>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</si>
  <si>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</si>
  <si>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</si>
  <si>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</si>
  <si>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</si>
  <si>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</si>
  <si>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</si>
  <si>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</si>
  <si>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</si>
  <si>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</si>
  <si>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</si>
  <si>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</si>
  <si>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</si>
  <si>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</si>
  <si>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</si>
  <si>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</si>
  <si>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</si>
  <si>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</si>
  <si>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</si>
  <si>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</si>
  <si>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</si>
  <si>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</si>
  <si>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</si>
  <si>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</si>
  <si>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</si>
  <si>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</si>
  <si>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</si>
  <si>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</si>
  <si>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</si>
  <si>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</si>
  <si>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</si>
  <si>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</si>
  <si>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</si>
  <si>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</si>
  <si>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</si>
  <si>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</si>
  <si>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</si>
  <si>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</si>
  <si>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</si>
  <si>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</si>
  <si>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</si>
  <si>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</si>
  <si>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</si>
  <si>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</si>
  <si>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</si>
  <si>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</si>
  <si>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</si>
  <si>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</si>
  <si>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</si>
  <si>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</si>
  <si>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</si>
  <si>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</si>
  <si>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</si>
  <si>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</si>
  <si>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</si>
  <si>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</si>
  <si>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</si>
  <si>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</si>
  <si>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</si>
  <si>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</si>
  <si>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</si>
  <si>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</si>
  <si>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</si>
  <si>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</si>
  <si>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</si>
  <si>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</si>
  <si>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</si>
  <si>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</si>
  <si>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</si>
  <si>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</si>
  <si>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</si>
  <si>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</si>
  <si>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</si>
  <si>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</si>
  <si>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</si>
  <si>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</si>
  <si>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</si>
  <si>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</si>
  <si>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</si>
  <si>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</si>
  <si>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</si>
  <si>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</si>
  <si>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</si>
  <si>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</si>
  <si>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</si>
  <si>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</si>
  <si>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</si>
  <si>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</si>
  <si>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</si>
  <si>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</si>
  <si>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</si>
  <si>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</si>
  <si>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</si>
  <si>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</si>
  <si>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</si>
  <si>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</si>
  <si>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</si>
  <si>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</si>
  <si>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</si>
  <si>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</si>
  <si>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</si>
  <si>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</si>
  <si>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</si>
  <si>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</si>
  <si>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</si>
  <si>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</si>
  <si>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</si>
  <si>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</si>
  <si>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</si>
  <si>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</si>
  <si>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</si>
  <si>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</si>
  <si>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</si>
  <si>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</si>
  <si>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</si>
  <si>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</si>
  <si>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</si>
  <si>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</si>
  <si>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</si>
  <si>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</si>
  <si>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</si>
  <si>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</si>
  <si>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</si>
  <si>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</si>
  <si>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</si>
  <si>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</si>
  <si>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</si>
  <si>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</si>
  <si>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</si>
  <si>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</si>
  <si>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</si>
  <si>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</si>
  <si>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</si>
  <si>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</si>
  <si>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</si>
  <si>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</si>
  <si>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</si>
  <si>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</si>
  <si>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</si>
  <si>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</si>
  <si>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</si>
  <si>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</si>
  <si>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</si>
  <si>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</si>
  <si>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</si>
  <si>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</si>
  <si>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</si>
  <si>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</si>
  <si>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</si>
  <si>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</si>
  <si>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</si>
  <si>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</si>
  <si>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</si>
  <si>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</si>
  <si>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</si>
  <si>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</si>
  <si>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</si>
  <si>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</si>
  <si>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</si>
  <si>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</si>
  <si>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</si>
  <si>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</si>
  <si>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</si>
  <si>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</si>
  <si>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</si>
  <si>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</si>
  <si>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</si>
  <si>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</si>
  <si>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</si>
  <si>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</si>
  <si>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</si>
  <si>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</si>
  <si>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</si>
  <si>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</si>
  <si>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</si>
  <si>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</si>
  <si>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</si>
  <si>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</si>
  <si>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</si>
  <si>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</si>
  <si>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</si>
  <si>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</si>
  <si>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</si>
  <si>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</si>
  <si>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</si>
  <si>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</si>
  <si>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</si>
  <si>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</si>
  <si>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</si>
  <si>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</si>
  <si>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</si>
  <si>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</si>
  <si>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</si>
  <si>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</si>
  <si>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</si>
  <si>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</si>
  <si>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</si>
  <si>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</si>
  <si>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</si>
  <si>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</si>
  <si>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</si>
  <si>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</si>
  <si>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</si>
  <si>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</si>
  <si>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</si>
  <si>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</si>
  <si>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</si>
  <si>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</si>
  <si>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</si>
  <si>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</si>
  <si>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</si>
  <si>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</si>
  <si>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</si>
  <si>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</si>
  <si>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</si>
  <si>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</si>
  <si>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</si>
  <si>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</si>
  <si>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</si>
  <si>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</si>
  <si>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</si>
  <si>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</si>
  <si>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</si>
  <si>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</si>
  <si>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</si>
  <si>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</si>
  <si>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</si>
  <si>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</si>
  <si>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</si>
  <si>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</si>
  <si>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</si>
  <si>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</si>
  <si>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</si>
  <si>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</si>
  <si>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</si>
  <si>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</si>
  <si>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</si>
  <si>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</si>
  <si>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</si>
  <si>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</si>
  <si>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</si>
  <si>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</si>
  <si>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</si>
  <si>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</si>
  <si>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</si>
  <si>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</si>
  <si>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</si>
  <si>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</si>
  <si>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</si>
  <si>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</si>
  <si>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</si>
  <si>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</si>
  <si>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</si>
  <si>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</si>
  <si>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</si>
  <si>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</si>
  <si>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</si>
  <si>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</si>
  <si>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</si>
  <si>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</si>
  <si>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</si>
  <si>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</si>
  <si>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</si>
  <si>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</si>
  <si>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</si>
  <si>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</si>
  <si>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</si>
  <si>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</si>
  <si>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</si>
  <si>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</si>
  <si>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</si>
  <si>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</si>
  <si>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</si>
  <si>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</si>
  <si>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</si>
  <si>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</si>
  <si>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</si>
  <si>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</si>
  <si>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</si>
  <si>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</si>
  <si>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</si>
  <si>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</si>
  <si>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</si>
  <si>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</si>
  <si>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</si>
  <si>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</si>
  <si>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</si>
  <si>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</si>
  <si>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</si>
  <si>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</si>
  <si>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</si>
  <si>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</si>
  <si>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</si>
  <si>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</si>
  <si>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</si>
  <si>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</si>
  <si>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</si>
  <si>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</si>
  <si>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</si>
  <si>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</si>
  <si>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</si>
  <si>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</si>
  <si>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</si>
  <si>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</si>
  <si>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</si>
  <si>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</si>
  <si>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</si>
  <si>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</si>
  <si>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</si>
  <si>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</si>
  <si>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</si>
  <si>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</si>
  <si>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</si>
  <si>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</si>
  <si>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</si>
  <si>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</si>
  <si>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</si>
  <si>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</si>
  <si>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</si>
  <si>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</si>
  <si>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</si>
  <si>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</si>
  <si>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</si>
  <si>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</si>
  <si>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</si>
  <si>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</si>
  <si>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</si>
  <si>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</si>
  <si>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</si>
  <si>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</si>
  <si>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</si>
  <si>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</si>
  <si>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</si>
  <si>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</si>
  <si>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</si>
  <si>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</si>
  <si>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</si>
  <si>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</si>
  <si>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</si>
  <si>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</si>
  <si>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</si>
  <si>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</si>
  <si>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</si>
  <si>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</si>
  <si>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</si>
  <si>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</si>
  <si>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</si>
  <si>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</si>
  <si>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</si>
  <si>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</si>
  <si>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</si>
  <si>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</si>
  <si>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</si>
  <si>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</si>
  <si>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</si>
  <si>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</si>
  <si>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</si>
  <si>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</si>
  <si>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</si>
  <si>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</si>
  <si>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</si>
  <si>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</si>
  <si>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</si>
  <si>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</si>
  <si>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</si>
  <si>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</si>
  <si>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</si>
  <si>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</si>
  <si>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</si>
  <si>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</si>
  <si>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</si>
  <si>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</si>
  <si>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</si>
  <si>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</si>
  <si>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</si>
  <si>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</si>
  <si>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</si>
  <si>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</si>
  <si>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</si>
  <si>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</si>
  <si>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</si>
  <si>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</si>
  <si>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</si>
  <si>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</si>
  <si>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</si>
  <si>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</si>
  <si>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</si>
  <si>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</si>
  <si>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</si>
  <si>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</si>
  <si>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</si>
  <si>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</si>
  <si>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</si>
  <si>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</si>
  <si>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</si>
  <si>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</si>
  <si>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</si>
  <si>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</si>
  <si>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</si>
  <si>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</si>
  <si>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</si>
  <si>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</si>
  <si>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</si>
  <si>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</si>
  <si>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</si>
  <si>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</si>
  <si>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</si>
  <si>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</si>
  <si>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</si>
  <si>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</si>
  <si>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</si>
  <si>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</si>
  <si>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</si>
  <si>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</si>
  <si>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</si>
  <si>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</si>
  <si>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</si>
  <si>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</si>
  <si>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</si>
  <si>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</si>
  <si>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</si>
  <si>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</si>
  <si>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</si>
  <si>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</si>
  <si>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</si>
  <si>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</si>
  <si>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</si>
  <si>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</si>
  <si>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</si>
  <si>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</si>
  <si>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</si>
  <si>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</si>
  <si>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</si>
  <si>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</si>
  <si>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</si>
  <si>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</si>
  <si>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</si>
  <si>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</si>
  <si>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</si>
  <si>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</si>
  <si>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</si>
  <si>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</si>
  <si>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</si>
  <si>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</si>
  <si>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</si>
  <si>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</si>
  <si>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</si>
  <si>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</si>
  <si>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</si>
  <si>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</si>
  <si>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</si>
  <si>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</si>
  <si>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</si>
  <si>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</si>
  <si>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</si>
  <si>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</si>
  <si>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</si>
  <si>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</si>
  <si>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</si>
  <si>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</si>
  <si>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</si>
  <si>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</si>
  <si>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</si>
  <si>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</si>
  <si>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</si>
  <si>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</si>
  <si>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</si>
  <si>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</si>
  <si>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</si>
  <si>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</si>
  <si>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</si>
  <si>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</si>
  <si>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</si>
  <si>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</si>
  <si>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</si>
  <si>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</si>
  <si>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</si>
  <si>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</si>
  <si>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</si>
  <si>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</si>
  <si>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</si>
  <si>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</si>
  <si>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</si>
  <si>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</si>
  <si>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</si>
  <si>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</si>
  <si>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</si>
  <si>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</si>
  <si>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</si>
  <si>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</si>
  <si>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</si>
  <si>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</si>
  <si>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</si>
  <si>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</si>
  <si>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</si>
  <si>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</si>
  <si>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</si>
  <si>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</si>
  <si>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</si>
  <si>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</si>
  <si>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</si>
  <si>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</si>
  <si>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</si>
  <si>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</si>
  <si>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</si>
  <si>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</si>
  <si>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</si>
  <si>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</si>
  <si>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</si>
  <si>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</si>
  <si>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</si>
  <si>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</si>
  <si>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</si>
  <si>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</si>
  <si>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</si>
  <si>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</si>
  <si>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</si>
  <si>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</si>
  <si>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</si>
  <si>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</si>
  <si>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</si>
  <si>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</si>
  <si>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</si>
  <si>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</si>
  <si>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</si>
  <si>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</si>
  <si>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</si>
  <si>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</si>
  <si>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</si>
  <si>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</si>
  <si>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</si>
  <si>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</si>
  <si>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</si>
  <si>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</si>
  <si>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</si>
  <si>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</si>
  <si>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</si>
  <si>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</si>
  <si>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</si>
  <si>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</si>
  <si>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</si>
  <si>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</si>
  <si>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</si>
  <si>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</si>
  <si>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</si>
  <si>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</si>
  <si>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</si>
  <si>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</si>
  <si>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</si>
  <si>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</si>
  <si>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</si>
  <si>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</si>
  <si>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</si>
  <si>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</si>
  <si>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</si>
  <si>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</si>
  <si>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</si>
  <si>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</si>
  <si>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</si>
  <si>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</si>
  <si>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</si>
  <si>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</si>
  <si>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</si>
  <si>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</si>
  <si>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</si>
  <si>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</si>
  <si>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</si>
  <si>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</si>
  <si>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</si>
  <si>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</si>
  <si>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</si>
  <si>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</si>
  <si>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</si>
  <si>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</si>
  <si>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</si>
  <si>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</si>
  <si>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</si>
  <si>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</si>
  <si>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</si>
  <si>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</si>
  <si>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</si>
  <si>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</si>
  <si>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</si>
  <si>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</si>
  <si>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</si>
  <si>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</si>
  <si>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</si>
  <si>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</si>
  <si>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</si>
  <si>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</si>
  <si>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</si>
  <si>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</si>
  <si>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</si>
  <si>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</si>
  <si>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</si>
  <si>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</si>
  <si>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</si>
  <si>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</si>
  <si>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</si>
  <si>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</si>
  <si>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</si>
  <si>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</si>
  <si>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</si>
  <si>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</si>
  <si>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</si>
  <si>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</si>
  <si>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</si>
  <si>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</si>
  <si>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</si>
  <si>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</si>
  <si>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</si>
  <si>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</si>
  <si>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</si>
  <si>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</si>
  <si>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</si>
  <si>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</si>
  <si>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</si>
  <si>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</si>
  <si>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</si>
  <si>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</si>
  <si>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</si>
  <si>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</si>
  <si>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</si>
  <si>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</si>
  <si>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</si>
  <si>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</si>
  <si>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</si>
  <si>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</si>
  <si>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</si>
  <si>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</si>
  <si>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</si>
  <si>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</si>
  <si>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</si>
  <si>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</si>
  <si>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</si>
  <si>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</si>
  <si>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</si>
  <si>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</si>
  <si>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</si>
  <si>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</si>
  <si>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</si>
  <si>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</si>
  <si>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</si>
  <si>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</si>
  <si>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</si>
  <si>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</si>
  <si>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</si>
  <si>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</si>
  <si>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</si>
  <si>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</si>
  <si>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</si>
  <si>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</si>
  <si>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</si>
  <si>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</si>
  <si>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</si>
  <si>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</si>
  <si>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</si>
  <si>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</si>
  <si>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</si>
  <si>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</si>
  <si>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</si>
  <si>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</si>
  <si>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</si>
  <si>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</si>
  <si>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</si>
  <si>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</si>
  <si>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</si>
  <si>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</si>
  <si>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</si>
  <si>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</si>
  <si>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</si>
  <si>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</si>
  <si>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</si>
  <si>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</si>
  <si>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</si>
  <si>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</si>
  <si>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</si>
  <si>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</si>
  <si>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</si>
  <si>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</si>
  <si>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</si>
  <si>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</si>
  <si>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</si>
  <si>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</si>
  <si>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</si>
  <si>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</si>
  <si>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</si>
  <si>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</si>
  <si>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</si>
  <si>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</si>
  <si>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</si>
  <si>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</si>
  <si>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</si>
  <si>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</si>
  <si>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</si>
  <si>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</si>
  <si>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</si>
  <si>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</si>
  <si>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</si>
  <si>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</si>
  <si>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</si>
  <si>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</si>
  <si>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</si>
  <si>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</si>
  <si>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</si>
  <si>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</si>
  <si>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</si>
  <si>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</si>
  <si>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</si>
  <si>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</si>
  <si>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</si>
  <si>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</si>
  <si>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</si>
  <si>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</si>
  <si>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</si>
  <si>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</si>
  <si>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</si>
  <si>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</si>
  <si>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</si>
  <si>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</si>
  <si>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</si>
  <si>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</si>
  <si>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</si>
  <si>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</si>
  <si>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</si>
  <si>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</si>
  <si>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</si>
  <si>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</si>
  <si>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</si>
  <si>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</si>
  <si>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</si>
  <si>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</si>
  <si>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</si>
  <si>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</si>
  <si>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</si>
  <si>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</si>
  <si>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</si>
  <si>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</si>
  <si>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</si>
  <si>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</si>
  <si>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</si>
  <si>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</si>
  <si>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</si>
  <si>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</si>
  <si>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</si>
  <si>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</si>
  <si>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</si>
  <si>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</si>
  <si>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</si>
  <si>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</si>
  <si>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</si>
  <si>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</si>
  <si>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</si>
  <si>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</si>
  <si>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</si>
  <si>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</si>
  <si>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</si>
  <si>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</si>
  <si>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</si>
  <si>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</si>
  <si>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</si>
  <si>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</si>
  <si>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</si>
  <si>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</si>
  <si>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</si>
  <si>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</si>
  <si>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</si>
  <si>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</si>
  <si>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</si>
  <si>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</si>
  <si>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</si>
  <si>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</si>
  <si>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</si>
  <si>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</si>
  <si>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</si>
  <si>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</si>
  <si>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</si>
  <si>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</si>
  <si>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</si>
  <si>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</si>
  <si>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</si>
  <si>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</si>
  <si>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</si>
  <si>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</si>
  <si>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</si>
  <si>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</si>
  <si>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</si>
  <si>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</si>
  <si>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</si>
  <si>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</si>
  <si>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</si>
  <si>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</si>
  <si>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</si>
  <si>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</si>
  <si>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</si>
  <si>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</si>
  <si>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</si>
  <si>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</si>
  <si>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</si>
  <si>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</si>
  <si>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</si>
  <si>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</si>
  <si>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</si>
  <si>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</si>
  <si>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</si>
  <si>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</si>
  <si>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</si>
  <si>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</si>
  <si>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</si>
  <si>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</si>
  <si>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</si>
  <si>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</si>
  <si>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</si>
  <si>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</si>
  <si>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</si>
  <si>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</si>
  <si>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</si>
  <si>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</si>
  <si>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</si>
  <si>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</si>
  <si>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</si>
  <si>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</si>
  <si>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</si>
  <si>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</si>
  <si>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</si>
  <si>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</si>
  <si>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</si>
  <si>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</si>
  <si>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</si>
  <si>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</si>
  <si>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</si>
  <si>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</si>
  <si>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</si>
  <si>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</si>
  <si>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</si>
  <si>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</si>
  <si>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</si>
  <si>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</si>
  <si>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</si>
  <si>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</si>
  <si>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</si>
  <si>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</si>
  <si>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</si>
  <si>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</si>
  <si>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</si>
  <si>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</si>
  <si>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</si>
  <si>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</si>
  <si>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</si>
  <si>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</si>
  <si>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</si>
  <si>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</si>
  <si>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</si>
  <si>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</si>
  <si>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</si>
  <si>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</si>
  <si>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</si>
  <si>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</si>
  <si>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</si>
  <si>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</si>
  <si>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</si>
  <si>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</si>
  <si>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</si>
  <si>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</si>
  <si>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</si>
  <si>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</si>
  <si>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</si>
  <si>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</si>
  <si>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</si>
  <si>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</si>
  <si>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</si>
  <si>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</si>
  <si>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</si>
  <si>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</si>
  <si>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</si>
  <si>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</si>
  <si>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</si>
  <si>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</si>
  <si>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</si>
  <si>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</si>
  <si>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</si>
  <si>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</si>
  <si>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</si>
  <si>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</si>
  <si>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</si>
  <si>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</si>
  <si>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</si>
  <si>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</si>
  <si>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</si>
  <si>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</si>
  <si>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</si>
  <si>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</si>
  <si>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</si>
  <si>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</si>
  <si>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</si>
  <si>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</si>
  <si>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</si>
  <si>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</si>
  <si>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</si>
  <si>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</si>
  <si>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</si>
  <si>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</si>
  <si>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</si>
  <si>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</si>
  <si>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</si>
  <si>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</si>
  <si>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</si>
  <si>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</si>
  <si>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</si>
  <si>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</si>
  <si>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</si>
  <si>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</si>
  <si>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</si>
  <si>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</si>
  <si>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</si>
  <si>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</si>
  <si>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</si>
  <si>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</si>
  <si>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</si>
  <si>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</si>
  <si>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</si>
  <si>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</si>
  <si>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</si>
  <si>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</si>
  <si>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</si>
  <si>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</si>
  <si>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</si>
  <si>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</si>
  <si>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</si>
  <si>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</si>
  <si>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</si>
  <si>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</si>
  <si>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</si>
  <si>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</si>
  <si>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</si>
  <si>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</si>
  <si>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</si>
  <si>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</si>
  <si>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</si>
  <si>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</si>
  <si>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</si>
  <si>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</si>
  <si>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</si>
  <si>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</si>
  <si>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</si>
  <si>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</si>
  <si>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</si>
  <si>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</si>
  <si>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</si>
  <si>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</si>
  <si>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</si>
  <si>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</si>
  <si>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</si>
  <si>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</si>
  <si>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</si>
  <si>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</si>
  <si>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</si>
  <si>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</si>
  <si>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</si>
  <si>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</si>
  <si>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</si>
  <si>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</si>
  <si>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</si>
  <si>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</si>
  <si>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</si>
  <si>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</si>
  <si>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</si>
  <si>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</si>
  <si>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</si>
  <si>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</si>
  <si>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</si>
  <si>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</si>
  <si>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</si>
  <si>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</si>
  <si>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</si>
  <si>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</si>
  <si>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</si>
  <si>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</si>
  <si>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</si>
  <si>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</si>
  <si>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</si>
  <si>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</si>
  <si>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</si>
  <si>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</si>
  <si>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</si>
  <si>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</si>
  <si>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</si>
  <si>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</si>
  <si>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</si>
  <si>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</si>
  <si>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</si>
  <si>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</si>
  <si>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</si>
  <si>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</si>
  <si>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</si>
  <si>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</si>
  <si>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</si>
  <si>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</si>
  <si>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</si>
  <si>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</si>
  <si>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</si>
  <si>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</si>
  <si>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</si>
  <si>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</si>
  <si>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</si>
  <si>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</si>
  <si>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</si>
  <si>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</si>
  <si>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</si>
  <si>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</si>
  <si>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</si>
  <si>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</si>
  <si>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</si>
  <si>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</si>
  <si>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</si>
  <si>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</si>
  <si>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</si>
  <si>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</si>
  <si>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</si>
  <si>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</si>
  <si>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</si>
  <si>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</si>
  <si>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</si>
  <si>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</si>
  <si>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</si>
  <si>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</si>
  <si>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</si>
  <si>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</si>
  <si>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</si>
  <si>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</si>
  <si>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</si>
  <si>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</si>
  <si>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</si>
  <si>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</si>
  <si>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</si>
  <si>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</si>
  <si>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</si>
  <si>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</si>
  <si>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</si>
  <si>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</si>
  <si>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</si>
  <si>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</si>
  <si>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</si>
  <si>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</si>
  <si>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</si>
  <si>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</si>
  <si>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</si>
  <si>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</si>
  <si>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</si>
  <si>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</si>
  <si>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</si>
  <si>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</si>
  <si>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</si>
  <si>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</si>
  <si>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</si>
  <si>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</si>
  <si>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</si>
  <si>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</si>
  <si>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</si>
  <si>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</si>
  <si>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</si>
  <si>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</si>
  <si>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</si>
  <si>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</si>
  <si>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</si>
  <si>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</si>
  <si>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</si>
  <si>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</si>
  <si>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</si>
  <si>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</si>
  <si>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</si>
  <si>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</si>
  <si>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</si>
  <si>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</si>
  <si>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</si>
  <si>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</si>
  <si>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</si>
  <si>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</si>
  <si>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</si>
  <si>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</si>
  <si>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</si>
  <si>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</si>
  <si>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</si>
  <si>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</si>
  <si>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</si>
  <si>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</si>
  <si>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</si>
  <si>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</si>
  <si>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</si>
  <si>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</si>
  <si>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</si>
  <si>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</si>
  <si>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</si>
  <si>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</si>
  <si>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</si>
  <si>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</si>
  <si>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</si>
  <si>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</si>
  <si>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</si>
  <si>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</si>
  <si>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</si>
  <si>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</si>
  <si>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</si>
  <si>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</si>
  <si>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</si>
  <si>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</si>
  <si>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</si>
  <si>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</si>
  <si>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</si>
  <si>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</si>
  <si>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</si>
  <si>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</si>
  <si>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</si>
  <si>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</si>
  <si>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</si>
  <si>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</si>
  <si>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</si>
  <si>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</si>
  <si>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</si>
  <si>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</si>
  <si>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</si>
  <si>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</si>
  <si>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</si>
  <si>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</si>
  <si>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</si>
  <si>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</si>
  <si>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</si>
  <si>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</si>
  <si>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</si>
  <si>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</si>
  <si>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</si>
  <si>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</si>
  <si>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</si>
  <si>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</si>
  <si>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</si>
  <si>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</si>
  <si>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</si>
  <si>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</si>
  <si>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</si>
  <si>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</si>
  <si>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</si>
  <si>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</si>
  <si>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</si>
  <si>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</si>
  <si>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</si>
  <si>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</si>
  <si>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</si>
  <si>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</si>
  <si>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</si>
  <si>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</si>
  <si>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</si>
  <si>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</si>
  <si>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</si>
  <si>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</si>
  <si>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</si>
  <si>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</si>
  <si>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</si>
  <si>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</si>
  <si>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</si>
  <si>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</si>
  <si>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</si>
  <si>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</si>
  <si>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</si>
  <si>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</si>
  <si>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</si>
  <si>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</si>
  <si>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</si>
  <si>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</si>
  <si>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</si>
  <si>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</si>
  <si>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</si>
  <si>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</si>
  <si>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</si>
  <si>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</si>
  <si>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</si>
  <si>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</si>
  <si>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</si>
  <si>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</si>
  <si>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</si>
  <si>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</si>
  <si>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</si>
  <si>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</si>
  <si>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</si>
  <si>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</si>
  <si>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</si>
  <si>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</si>
  <si>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</si>
  <si>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</si>
  <si>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</si>
  <si>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</si>
  <si>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</si>
  <si>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</si>
  <si>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</si>
  <si>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</si>
  <si>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</si>
  <si>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</si>
  <si>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</si>
  <si>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</si>
  <si>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</si>
  <si>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</si>
  <si>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</si>
  <si>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</si>
  <si>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</si>
  <si>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</si>
  <si>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</si>
  <si>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</si>
  <si>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</si>
  <si>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</si>
  <si>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</si>
  <si>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</si>
  <si>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</si>
  <si>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</si>
  <si>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</si>
  <si>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</si>
  <si>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</si>
  <si>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</si>
  <si>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</si>
  <si>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</si>
  <si>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</si>
  <si>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</si>
  <si>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</si>
  <si>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</si>
  <si>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</si>
  <si>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</si>
  <si>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</si>
  <si>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</si>
  <si>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</si>
  <si>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</si>
  <si>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</si>
  <si>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</si>
  <si>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</si>
  <si>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</si>
  <si>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</si>
  <si>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</si>
  <si>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</si>
  <si>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</si>
  <si>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</si>
  <si>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</si>
  <si>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</si>
  <si>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</si>
  <si>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</si>
  <si>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</si>
  <si>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</si>
  <si>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</si>
  <si>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</si>
  <si>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</si>
  <si>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</si>
  <si>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</si>
  <si>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</si>
  <si>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</si>
  <si>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</si>
  <si>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</si>
  <si>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</si>
  <si>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</si>
  <si>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</si>
  <si>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</si>
  <si>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</si>
  <si>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</si>
  <si>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</si>
  <si>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</si>
  <si>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</si>
  <si>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</si>
  <si>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</si>
  <si>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</si>
  <si>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</si>
  <si>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</si>
  <si>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</si>
  <si>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</si>
  <si>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</si>
  <si>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</si>
  <si>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</si>
  <si>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</si>
  <si>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</si>
  <si>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</si>
  <si>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</si>
  <si>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</si>
  <si>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</si>
  <si>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</si>
  <si>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</si>
  <si>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</si>
  <si>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</si>
  <si>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</si>
  <si>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</si>
  <si>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</si>
  <si>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</si>
  <si>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</si>
  <si>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</si>
  <si>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</si>
  <si>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</si>
  <si>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</si>
  <si>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</si>
  <si>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</si>
  <si>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</si>
  <si>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</si>
  <si>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</si>
  <si>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</si>
  <si>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</si>
  <si>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</si>
  <si>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</si>
  <si>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</si>
  <si>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</si>
  <si>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</si>
  <si>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</si>
  <si>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</si>
  <si>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</si>
  <si>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</si>
  <si>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</si>
  <si>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</si>
  <si>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</si>
  <si>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</si>
  <si>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</si>
  <si>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</si>
  <si>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</si>
  <si>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</si>
  <si>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</si>
  <si>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</si>
  <si>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</si>
  <si>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</si>
  <si>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</si>
  <si>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</si>
  <si>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</si>
  <si>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</si>
  <si>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</si>
  <si>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</si>
  <si>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</si>
  <si>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</si>
  <si>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</si>
  <si>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</si>
  <si>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</si>
  <si>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</si>
  <si>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</si>
  <si>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</si>
  <si>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</si>
  <si>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</si>
  <si>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</si>
  <si>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</si>
  <si>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</si>
  <si>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</si>
  <si>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</si>
  <si>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</si>
  <si>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</si>
  <si>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</si>
  <si>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</si>
  <si>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</si>
  <si>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</si>
  <si>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</si>
  <si>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</si>
  <si>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</si>
  <si>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</si>
  <si>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</si>
  <si>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</si>
  <si>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</si>
  <si>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</si>
  <si>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</si>
  <si>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</si>
  <si>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</si>
  <si>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</si>
  <si>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</si>
  <si>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</si>
  <si>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</si>
  <si>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</si>
  <si>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</si>
  <si>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</si>
  <si>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</si>
  <si>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</si>
  <si>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</si>
  <si>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</si>
  <si>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</si>
  <si>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</si>
  <si>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</si>
  <si>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</si>
  <si>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</si>
  <si>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</si>
  <si>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</si>
  <si>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</si>
  <si>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</si>
  <si>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</si>
  <si>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</si>
  <si>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</si>
  <si>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</si>
  <si>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</si>
  <si>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</si>
  <si>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</si>
  <si>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</si>
  <si>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</si>
  <si>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</si>
  <si>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</si>
  <si>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</si>
  <si>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</si>
  <si>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</si>
  <si>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</si>
  <si>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</si>
  <si>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</si>
  <si>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</si>
  <si>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</si>
  <si>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</si>
  <si>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</si>
  <si>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</si>
  <si>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</si>
  <si>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</si>
  <si>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</si>
  <si>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</si>
  <si>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</si>
  <si>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</si>
  <si>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</si>
  <si>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</si>
  <si>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</si>
  <si>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</si>
  <si>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</si>
  <si>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</si>
  <si>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</si>
  <si>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</si>
  <si>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</si>
  <si>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</si>
  <si>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</si>
  <si>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</si>
  <si>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</si>
  <si>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</si>
  <si>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</si>
  <si>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</si>
  <si>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</si>
  <si>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</si>
  <si>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</si>
  <si>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</si>
  <si>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</si>
  <si>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</si>
  <si>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</si>
  <si>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</si>
  <si>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</si>
  <si>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</si>
  <si>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</si>
  <si>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</si>
  <si>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</si>
  <si>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</si>
  <si>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</si>
  <si>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</si>
  <si>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</si>
  <si>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</si>
  <si>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</si>
  <si>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</si>
  <si>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</si>
  <si>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</si>
  <si>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</si>
  <si>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</si>
  <si>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</si>
  <si>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</si>
  <si>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</si>
  <si>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</si>
  <si>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</si>
  <si>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</si>
  <si>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</si>
  <si>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</si>
  <si>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</si>
  <si>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</si>
  <si>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</si>
  <si>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</si>
  <si>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</si>
  <si>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</si>
  <si>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</si>
  <si>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</si>
  <si>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</si>
  <si>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</si>
  <si>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</si>
  <si>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</si>
  <si>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</si>
  <si>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</si>
  <si>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</si>
  <si>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</si>
  <si>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</si>
  <si>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</si>
  <si>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</si>
  <si>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</si>
  <si>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</si>
  <si>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</si>
  <si>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</si>
  <si>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</si>
  <si>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</si>
  <si>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</si>
  <si>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</si>
  <si>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</si>
  <si>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</si>
  <si>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</si>
  <si>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</si>
  <si>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</si>
  <si>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</si>
  <si>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</si>
  <si>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</si>
  <si>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</si>
  <si>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</si>
  <si>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</si>
  <si>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</si>
  <si>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</si>
  <si>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</si>
  <si>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</si>
  <si>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</si>
  <si>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</si>
  <si>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</si>
  <si>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</si>
  <si>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</si>
  <si>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</si>
  <si>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</si>
  <si>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</si>
  <si>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</si>
  <si>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</si>
  <si>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</si>
  <si>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</si>
  <si>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</si>
  <si>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</si>
  <si>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</si>
  <si>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</si>
  <si>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</si>
  <si>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</si>
  <si>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</si>
  <si>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</si>
  <si>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</si>
  <si>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</si>
  <si>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</si>
  <si>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</si>
  <si>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</si>
  <si>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</si>
  <si>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</si>
  <si>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</si>
  <si>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</si>
  <si>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</si>
  <si>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</si>
  <si>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</si>
  <si>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</si>
  <si>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</si>
  <si>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</si>
  <si>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</si>
  <si>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</si>
  <si>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</si>
  <si>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</si>
  <si>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</si>
  <si>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</si>
  <si>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</si>
  <si>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</si>
  <si>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</si>
  <si>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</si>
  <si>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</si>
  <si>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</si>
  <si>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</si>
  <si>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</si>
  <si>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</si>
  <si>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</si>
  <si>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</si>
  <si>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</si>
  <si>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</si>
  <si>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</si>
  <si>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</si>
  <si>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</si>
  <si>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</si>
  <si>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</si>
  <si>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</si>
  <si>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</si>
  <si>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</si>
  <si>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</si>
  <si>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</si>
  <si>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</si>
  <si>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</si>
  <si>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</si>
  <si>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</si>
  <si>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</si>
  <si>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</si>
  <si>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</si>
  <si>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</si>
  <si>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</si>
  <si>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</si>
  <si>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</si>
  <si>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</si>
  <si>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</si>
  <si>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</si>
  <si>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</si>
  <si>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</si>
  <si>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</si>
  <si>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</si>
  <si>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</si>
  <si>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</si>
  <si>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</si>
  <si>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</si>
  <si>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</si>
  <si>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</si>
  <si>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</si>
  <si>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</si>
  <si>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</si>
  <si>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</si>
  <si>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</si>
  <si>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</si>
  <si>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</si>
  <si>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</si>
  <si>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</si>
  <si>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</si>
  <si>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</si>
  <si>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</si>
  <si>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</si>
  <si>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</si>
  <si>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</si>
  <si>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</si>
  <si>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</si>
  <si>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</si>
  <si>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</si>
  <si>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</si>
  <si>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</si>
  <si>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</si>
  <si>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</si>
  <si>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</si>
  <si>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</si>
  <si>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</si>
  <si>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</si>
  <si>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</si>
  <si>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</si>
  <si>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</si>
  <si>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</si>
  <si>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</si>
  <si>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</si>
  <si>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</si>
  <si>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</si>
  <si>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</si>
  <si>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</si>
  <si>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</si>
  <si>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</si>
  <si>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</si>
  <si>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</si>
  <si>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</si>
  <si>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</si>
  <si>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</si>
  <si>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</si>
  <si>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</si>
  <si>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</si>
  <si>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</si>
  <si>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</si>
  <si>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</si>
  <si>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</si>
  <si>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</si>
  <si>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</si>
  <si>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</si>
  <si>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</si>
  <si>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</si>
  <si>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</si>
  <si>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</si>
  <si>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</si>
  <si>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</si>
  <si>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</si>
  <si>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</si>
  <si>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</si>
  <si>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</si>
  <si>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</si>
  <si>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</si>
  <si>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</si>
  <si>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</si>
  <si>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</si>
  <si>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</si>
  <si>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</si>
  <si>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</si>
  <si>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</si>
  <si>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</si>
  <si>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</si>
  <si>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</si>
  <si>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</si>
  <si>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</si>
  <si>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</si>
  <si>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</si>
  <si>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</si>
  <si>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</si>
  <si>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</si>
  <si>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</si>
  <si>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</si>
  <si>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</si>
  <si>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</si>
  <si>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</si>
  <si>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</si>
  <si>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</si>
  <si>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</si>
  <si>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</si>
  <si>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</si>
  <si>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</si>
  <si>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</si>
  <si>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</si>
  <si>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</si>
  <si>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</si>
  <si>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</si>
  <si>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</si>
  <si>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</si>
  <si>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</si>
  <si>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</si>
  <si>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</si>
  <si>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</si>
  <si>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</si>
  <si>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</si>
  <si>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</si>
  <si>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</si>
  <si>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</si>
  <si>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</si>
  <si>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</si>
  <si>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</si>
  <si>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</si>
  <si>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</si>
  <si>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</si>
  <si>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</si>
  <si>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</si>
  <si>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</si>
  <si>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</si>
  <si>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</si>
  <si>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</si>
  <si>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</si>
  <si>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</si>
  <si>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</si>
  <si>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</si>
  <si>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</si>
  <si>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</si>
  <si>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</si>
  <si>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</si>
  <si>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</si>
  <si>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</si>
  <si>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</si>
  <si>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</si>
  <si>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</si>
  <si>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</si>
  <si>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</si>
  <si>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</si>
  <si>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</si>
  <si>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</si>
  <si>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</si>
  <si>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</si>
  <si>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</si>
  <si>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</si>
  <si>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</si>
  <si>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</si>
  <si>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</si>
  <si>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</si>
  <si>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</si>
  <si>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</si>
  <si>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</si>
  <si>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</si>
  <si>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</si>
  <si>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</si>
  <si>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</si>
  <si>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</si>
  <si>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</si>
  <si>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</si>
  <si>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</si>
  <si>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</si>
  <si>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</si>
  <si>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</si>
  <si>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</si>
  <si>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</si>
  <si>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</si>
  <si>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</si>
  <si>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</si>
  <si>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</si>
  <si>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</si>
  <si>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</si>
  <si>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</si>
  <si>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</si>
  <si>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</si>
  <si>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</si>
  <si>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</si>
  <si>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</si>
  <si>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</si>
  <si>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</si>
  <si>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</si>
  <si>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</si>
  <si>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</si>
  <si>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</si>
  <si>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</si>
  <si>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</si>
  <si>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</si>
  <si>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</si>
  <si>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</si>
  <si>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</si>
  <si>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</si>
  <si>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</si>
  <si>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</si>
  <si>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</si>
  <si>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</si>
  <si>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</si>
  <si>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</si>
  <si>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</si>
  <si>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</si>
  <si>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</si>
  <si>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</si>
  <si>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</si>
  <si>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</si>
  <si>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</si>
  <si>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</si>
  <si>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</si>
  <si>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</si>
  <si>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</si>
  <si>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</si>
  <si>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</si>
  <si>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</si>
  <si>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</si>
  <si>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</si>
  <si>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</si>
  <si>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</si>
  <si>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</si>
  <si>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</si>
  <si>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</si>
  <si>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</si>
  <si>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</si>
  <si>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</si>
  <si>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</si>
  <si>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</si>
  <si>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</si>
  <si>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</si>
  <si>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</si>
  <si>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</si>
  <si>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</si>
  <si>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</si>
  <si>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</si>
  <si>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</si>
  <si>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</si>
  <si>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</si>
  <si>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</si>
  <si>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</si>
  <si>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</si>
  <si>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</si>
  <si>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</si>
  <si>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</si>
  <si>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</si>
  <si>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</si>
  <si>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</si>
  <si>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</si>
  <si>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</si>
  <si>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</si>
  <si>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</si>
  <si>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</si>
  <si>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</si>
  <si>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</si>
  <si>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</si>
  <si>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</si>
  <si>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</si>
  <si>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</si>
  <si>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</si>
  <si>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</si>
  <si>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</si>
  <si>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</si>
  <si>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</si>
  <si>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</si>
  <si>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</si>
  <si>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</si>
  <si>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</si>
  <si>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</si>
  <si>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</si>
  <si>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</si>
  <si>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</si>
  <si>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</si>
  <si>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</si>
  <si>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</si>
  <si>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</si>
  <si>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</si>
  <si>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</si>
  <si>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</si>
  <si>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</si>
  <si>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</si>
  <si>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</si>
  <si>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</si>
  <si>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</si>
  <si>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</si>
  <si>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</si>
  <si>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</si>
  <si>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</si>
  <si>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</si>
  <si>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</si>
  <si>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</si>
  <si>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</si>
  <si>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</si>
  <si>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</si>
  <si>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</si>
  <si>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</si>
  <si>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</si>
  <si>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</si>
  <si>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</si>
  <si>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</si>
  <si>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</si>
  <si>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</si>
  <si>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</si>
  <si>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</si>
  <si>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</si>
  <si>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</si>
  <si>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</si>
  <si>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</si>
  <si>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</si>
  <si>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</si>
  <si>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</si>
  <si>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</si>
  <si>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</si>
  <si>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</si>
  <si>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</si>
  <si>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</si>
  <si>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</si>
  <si>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</si>
  <si>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</si>
  <si>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</si>
  <si>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</si>
  <si>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</si>
  <si>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</si>
  <si>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</si>
  <si>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</si>
  <si>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</si>
  <si>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</si>
  <si>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</si>
  <si>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</si>
  <si>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</si>
  <si>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</si>
  <si>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</si>
  <si>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</si>
  <si>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</si>
  <si>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</si>
  <si>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</si>
  <si>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</si>
  <si>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</si>
  <si>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</si>
  <si>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</si>
  <si>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</si>
  <si>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</si>
  <si>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</si>
  <si>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</si>
  <si>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</si>
  <si>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</si>
  <si>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</si>
  <si>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</si>
  <si>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</si>
  <si>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</si>
  <si>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</si>
  <si>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</si>
  <si>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</si>
  <si>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</si>
  <si>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</si>
  <si>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</si>
  <si>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</si>
  <si>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</si>
  <si>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</si>
  <si>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</si>
  <si>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</si>
  <si>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</si>
  <si>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</si>
  <si>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</si>
  <si>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</si>
  <si>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</si>
  <si>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</si>
  <si>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</si>
  <si>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</si>
  <si>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</si>
  <si>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</si>
  <si>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</si>
  <si>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</si>
  <si>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</si>
  <si>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</si>
  <si>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</si>
  <si>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</si>
  <si>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</si>
  <si>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</si>
  <si>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</si>
  <si>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</si>
  <si>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</si>
  <si>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</si>
  <si>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</si>
  <si>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</si>
  <si>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</si>
  <si>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</si>
  <si>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</si>
  <si>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</si>
  <si>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</si>
  <si>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</si>
  <si>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</si>
  <si>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</si>
  <si>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</si>
  <si>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</si>
  <si>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</si>
  <si>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</si>
  <si>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</si>
  <si>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</si>
  <si>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</si>
  <si>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</si>
  <si>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</si>
  <si>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</si>
  <si>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</si>
  <si>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</si>
  <si>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</si>
  <si>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</si>
  <si>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</si>
  <si>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</si>
  <si>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</si>
  <si>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</si>
  <si>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</si>
  <si>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</si>
  <si>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</si>
  <si>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</si>
  <si>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</si>
  <si>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</si>
  <si>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</si>
  <si>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</si>
  <si>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</si>
  <si>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</si>
  <si>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</si>
  <si>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</si>
  <si>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</si>
  <si>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</si>
  <si>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</si>
  <si>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</si>
  <si>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</si>
  <si>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</si>
  <si>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</si>
  <si>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</si>
  <si>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</si>
  <si>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</si>
  <si>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</si>
  <si>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</si>
  <si>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</si>
  <si>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</si>
  <si>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</si>
  <si>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</si>
  <si>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</si>
  <si>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</si>
  <si>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</si>
  <si>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</si>
  <si>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</si>
  <si>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</si>
  <si>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</si>
  <si>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</si>
  <si>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</si>
  <si>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</si>
  <si>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</si>
  <si>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</si>
  <si>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</si>
  <si>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</si>
  <si>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</si>
  <si>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</si>
  <si>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</si>
  <si>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</si>
  <si>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</si>
  <si>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</si>
  <si>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</si>
  <si>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</si>
  <si>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</si>
  <si>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</si>
  <si>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</si>
  <si>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</si>
  <si>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</si>
  <si>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</si>
  <si>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</si>
  <si>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</si>
  <si>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</si>
  <si>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</si>
  <si>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</si>
  <si>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</si>
  <si>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</si>
  <si>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</si>
  <si>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</si>
  <si>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</si>
  <si>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</si>
  <si>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</si>
  <si>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</si>
  <si>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</si>
  <si>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</si>
  <si>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</si>
  <si>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</si>
  <si>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</si>
  <si>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</si>
  <si>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</si>
  <si>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</si>
  <si>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</si>
  <si>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</si>
  <si>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</si>
  <si>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</si>
  <si>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</si>
  <si>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</si>
  <si>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</si>
  <si>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</si>
  <si>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</si>
  <si>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</si>
  <si>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</si>
  <si>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</si>
  <si>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</si>
  <si>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</si>
  <si>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</si>
  <si>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</si>
  <si>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</si>
  <si>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</si>
  <si>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</si>
  <si>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</si>
  <si>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</si>
  <si>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</si>
  <si>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</si>
  <si>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</si>
  <si>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</si>
  <si>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</si>
  <si>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</si>
  <si>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</si>
  <si>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</si>
  <si>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</si>
  <si>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</si>
  <si>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</si>
  <si>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</si>
  <si>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</si>
  <si>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</si>
  <si>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</si>
  <si>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</si>
  <si>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</si>
  <si>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</si>
  <si>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</si>
  <si>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</si>
  <si>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</si>
  <si>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</si>
  <si>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</si>
  <si>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</si>
  <si>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</si>
  <si>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</si>
  <si>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</si>
  <si>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</si>
  <si>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</si>
  <si>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</si>
  <si>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</si>
  <si>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</si>
  <si>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</si>
  <si>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</si>
  <si>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</si>
  <si>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</si>
  <si>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</si>
  <si>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</si>
  <si>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</si>
  <si>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</si>
  <si>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</si>
  <si>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</si>
  <si>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</si>
  <si>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</si>
  <si>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</si>
  <si>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</si>
  <si>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</si>
  <si>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</si>
  <si>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</si>
  <si>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</si>
  <si>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</si>
  <si>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</si>
  <si>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</si>
  <si>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</si>
  <si>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</si>
  <si>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</si>
  <si>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</si>
  <si>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</si>
  <si>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</si>
  <si>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</si>
  <si>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</si>
  <si>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</si>
  <si>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</si>
  <si>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</si>
  <si>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</si>
  <si>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</si>
  <si>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</si>
  <si>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</si>
  <si>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</si>
  <si>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</si>
  <si>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</si>
  <si>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</si>
  <si>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</si>
  <si>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</si>
  <si>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</si>
  <si>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</si>
  <si>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</si>
  <si>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</si>
  <si>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</si>
  <si>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</si>
  <si>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</si>
  <si>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</si>
  <si>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</si>
  <si>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</si>
  <si>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</si>
  <si>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</si>
  <si>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</si>
  <si>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</si>
  <si>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</si>
  <si>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</si>
  <si>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</si>
  <si>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</si>
  <si>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</si>
  <si>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</si>
  <si>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</si>
  <si>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</si>
  <si>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</si>
  <si>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</si>
  <si>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</si>
  <si>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</si>
  <si>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</si>
  <si>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</si>
  <si>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</si>
  <si>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</si>
  <si>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</si>
  <si>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</si>
  <si>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</si>
  <si>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</si>
  <si>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</si>
  <si>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</si>
  <si>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</si>
  <si>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</si>
  <si>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</si>
  <si>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</si>
  <si>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</si>
  <si>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</si>
  <si>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</si>
  <si>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</si>
  <si>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</si>
  <si>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</si>
  <si>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</si>
  <si>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</si>
  <si>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</si>
  <si>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</si>
  <si>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</si>
  <si>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</si>
  <si>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</si>
  <si>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</si>
  <si>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</si>
  <si>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</si>
  <si>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</si>
  <si>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</si>
  <si>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</si>
  <si>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</si>
  <si>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</si>
  <si>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</si>
  <si>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</si>
  <si>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</si>
  <si>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</si>
  <si>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</si>
  <si>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</si>
  <si>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</si>
  <si>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</si>
  <si>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</si>
  <si>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</si>
  <si>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</si>
  <si>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</si>
  <si>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</si>
  <si>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</si>
  <si>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</si>
  <si>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</si>
  <si>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</si>
  <si>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</si>
  <si>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</si>
  <si>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</si>
  <si>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</si>
  <si>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</si>
  <si>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</si>
  <si>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</si>
  <si>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</si>
  <si>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</si>
  <si>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</si>
  <si>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</si>
  <si>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</si>
  <si>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</si>
  <si>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</si>
  <si>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</si>
  <si>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</si>
  <si>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</si>
  <si>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</si>
  <si>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</si>
  <si>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</si>
  <si>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</si>
  <si>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</si>
  <si>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</si>
  <si>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</si>
  <si>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</si>
  <si>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</si>
  <si>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</si>
  <si>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</si>
  <si>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</si>
  <si>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</si>
  <si>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</si>
  <si>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</si>
  <si>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</si>
  <si>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</si>
  <si>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</si>
  <si>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</si>
  <si>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</si>
  <si>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</si>
  <si>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</si>
  <si>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</si>
  <si>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</si>
  <si>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</si>
  <si>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</si>
  <si>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</si>
  <si>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</si>
  <si>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</si>
  <si>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</si>
  <si>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</si>
  <si>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</si>
  <si>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</si>
  <si>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</si>
  <si>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</si>
  <si>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</si>
  <si>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</si>
  <si>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</si>
  <si>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</si>
  <si>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</si>
  <si>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</si>
  <si>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</si>
  <si>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</si>
  <si>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</si>
  <si>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</si>
  <si>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</si>
  <si>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</si>
  <si>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</si>
  <si>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</si>
  <si>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</si>
  <si>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</si>
  <si>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</si>
  <si>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</si>
  <si>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</si>
  <si>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</si>
  <si>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</si>
  <si>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</si>
  <si>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</si>
  <si>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</si>
  <si>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</si>
  <si>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</si>
  <si>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</si>
  <si>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</si>
  <si>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</si>
  <si>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</si>
  <si>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</si>
  <si>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</si>
  <si>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</si>
  <si>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</si>
  <si>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</si>
  <si>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</si>
  <si>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</si>
  <si>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</si>
  <si>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</si>
  <si>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</si>
  <si>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</si>
  <si>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</si>
  <si>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</si>
  <si>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</si>
  <si>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</si>
  <si>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</si>
  <si>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</si>
  <si>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</si>
  <si>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</si>
  <si>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</si>
  <si>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</si>
  <si>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</si>
  <si>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</si>
  <si>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</si>
  <si>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</si>
  <si>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</si>
  <si>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</si>
  <si>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</si>
  <si>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</si>
  <si>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</si>
  <si>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</si>
  <si>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</si>
  <si>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</si>
  <si>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</si>
  <si>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</si>
  <si>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</si>
  <si>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</si>
  <si>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</si>
  <si>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</si>
  <si>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</si>
  <si>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</si>
  <si>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</si>
  <si>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</si>
  <si>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</si>
  <si>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</si>
  <si>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</si>
  <si>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</si>
  <si>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</si>
  <si>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</si>
  <si>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</si>
  <si>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</si>
  <si>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</si>
  <si>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</si>
  <si>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</si>
  <si>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</si>
  <si>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</si>
  <si>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</si>
  <si>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</si>
  <si>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</si>
  <si>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</si>
  <si>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</si>
  <si>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</si>
  <si>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</si>
  <si>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</si>
  <si>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</si>
  <si>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</si>
  <si>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</si>
  <si>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</si>
  <si>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</si>
  <si>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</si>
  <si>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</si>
  <si>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</si>
  <si>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</si>
  <si>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</si>
  <si>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</si>
  <si>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</si>
  <si>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</si>
  <si>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</si>
  <si>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</si>
  <si>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</si>
  <si>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</si>
  <si>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</si>
  <si>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</si>
  <si>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</si>
  <si>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</si>
  <si>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</si>
  <si>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</si>
  <si>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</si>
  <si>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</si>
  <si>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</si>
  <si>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</si>
  <si>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</si>
  <si>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</si>
  <si>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</si>
  <si>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</si>
  <si>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</si>
  <si>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</si>
  <si>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</si>
  <si>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</si>
  <si>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</si>
  <si>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</si>
  <si>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</si>
  <si>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</si>
  <si>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</si>
  <si>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</si>
  <si>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</si>
  <si>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</si>
  <si>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</si>
  <si>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</si>
  <si>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</si>
  <si>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</si>
  <si>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</si>
  <si>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</si>
  <si>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</si>
  <si>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</si>
  <si>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</si>
  <si>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</si>
  <si>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</si>
  <si>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</si>
  <si>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</si>
  <si>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</si>
  <si>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</si>
  <si>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</si>
  <si>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</si>
  <si>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</si>
  <si>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</si>
  <si>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</si>
  <si>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</si>
  <si>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</si>
  <si>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</si>
  <si>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</si>
  <si>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</si>
  <si>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</si>
  <si>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</si>
  <si>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</si>
  <si>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</si>
  <si>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</si>
  <si>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</si>
  <si>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</si>
  <si>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</si>
  <si>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</si>
  <si>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</si>
  <si>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</si>
  <si>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</si>
  <si>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</si>
  <si>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</si>
  <si>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</si>
  <si>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</si>
  <si>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</si>
  <si>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</si>
  <si>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</si>
  <si>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</si>
  <si>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</si>
  <si>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</si>
  <si>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</si>
  <si>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</si>
  <si>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</si>
  <si>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</si>
  <si>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</si>
  <si>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</si>
  <si>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</si>
  <si>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</si>
  <si>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</si>
  <si>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</si>
  <si>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</si>
  <si>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</si>
  <si>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</si>
  <si>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</si>
  <si>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</si>
  <si>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</si>
  <si>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</si>
  <si>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</si>
  <si>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</si>
  <si>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</si>
  <si>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</si>
  <si>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</si>
  <si>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</si>
  <si>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</si>
  <si>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</si>
  <si>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</si>
  <si>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</si>
  <si>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</si>
  <si>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</si>
  <si>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</si>
  <si>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</si>
  <si>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</si>
  <si>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</si>
  <si>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</si>
  <si>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</si>
  <si>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</si>
  <si>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</si>
  <si>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</si>
  <si>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</si>
  <si>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</si>
  <si>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</si>
  <si>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</si>
  <si>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</si>
  <si>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</si>
  <si>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</si>
  <si>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</si>
  <si>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</si>
  <si>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</si>
  <si>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</si>
  <si>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</si>
  <si>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</si>
  <si>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</si>
  <si>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</si>
  <si>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</si>
  <si>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</si>
  <si>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</si>
  <si>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</si>
  <si>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</si>
  <si>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</si>
  <si>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</si>
  <si>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</si>
  <si>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</si>
  <si>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</si>
  <si>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</si>
  <si>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</si>
  <si>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</si>
  <si>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</si>
  <si>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</si>
  <si>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</si>
  <si>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</si>
  <si>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</si>
  <si>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</si>
  <si>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</si>
  <si>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</si>
  <si>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</si>
  <si>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</si>
  <si>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</si>
  <si>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</si>
  <si>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</si>
  <si>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</si>
  <si>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</si>
  <si>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</si>
  <si>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</si>
  <si>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</si>
  <si>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</si>
  <si>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</si>
  <si>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</si>
  <si>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</si>
  <si>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</si>
  <si>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</si>
  <si>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</si>
  <si>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</si>
  <si>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</si>
  <si>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</si>
  <si>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</si>
  <si>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</si>
  <si>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</si>
  <si>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</si>
  <si>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</si>
  <si>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</si>
  <si>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</si>
  <si>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</si>
  <si>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</si>
  <si>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</si>
  <si>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</si>
  <si>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</si>
  <si>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</si>
  <si>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</si>
  <si>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</si>
  <si>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</si>
  <si>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</si>
  <si>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</si>
  <si>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</si>
  <si>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</si>
  <si>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</si>
  <si>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</si>
  <si>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</si>
  <si>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</si>
  <si>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</si>
  <si>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</si>
  <si>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</si>
  <si>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</si>
  <si>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</si>
  <si>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</si>
  <si>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</si>
  <si>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</si>
  <si>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</si>
  <si>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</si>
  <si>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</si>
  <si>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</si>
  <si>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</si>
  <si>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</si>
  <si>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</si>
  <si>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</si>
  <si>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</si>
  <si>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</si>
  <si>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</si>
  <si>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</si>
  <si>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</si>
  <si>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</si>
  <si>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</si>
  <si>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</si>
  <si>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</si>
  <si>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</si>
  <si>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</si>
  <si>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</si>
  <si>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</si>
  <si>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</si>
  <si>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</si>
  <si>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</si>
  <si>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</si>
  <si>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</si>
  <si>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</si>
  <si>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</si>
  <si>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</si>
  <si>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</si>
  <si>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</si>
  <si>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</si>
  <si>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</si>
  <si>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</si>
  <si>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</si>
  <si>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</si>
  <si>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</si>
  <si>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</si>
  <si>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</si>
  <si>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</si>
  <si>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</si>
  <si>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</si>
  <si>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</si>
  <si>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</si>
  <si>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</si>
  <si>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</si>
  <si>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</si>
  <si>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</si>
  <si>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</si>
  <si>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</si>
  <si>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</si>
  <si>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</si>
  <si>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</si>
  <si>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</si>
  <si>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</si>
  <si>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</si>
  <si>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</si>
  <si>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</si>
  <si>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</si>
  <si>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</si>
  <si>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</si>
  <si>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</si>
  <si>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</si>
  <si>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</si>
  <si>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</si>
  <si>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</si>
  <si>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</si>
  <si>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</si>
  <si>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</si>
  <si>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</si>
  <si>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</si>
  <si>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</si>
  <si>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</si>
  <si>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</si>
  <si>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</si>
  <si>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</si>
  <si>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</si>
  <si>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</si>
  <si>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</si>
  <si>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</si>
  <si>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</si>
  <si>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</si>
  <si>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</si>
  <si>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</si>
  <si>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</si>
  <si>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</si>
  <si>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</si>
  <si>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</si>
  <si>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</si>
  <si>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</si>
  <si>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</si>
  <si>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</si>
  <si>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</si>
  <si>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</si>
  <si>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</si>
  <si>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</si>
  <si>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</si>
  <si>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</si>
  <si>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</si>
  <si>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</si>
  <si>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</si>
  <si>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</si>
  <si>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</si>
  <si>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</si>
  <si>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</si>
  <si>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</si>
  <si>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</si>
  <si>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</si>
  <si>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</si>
  <si>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</si>
  <si>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</si>
  <si>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</si>
  <si>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</si>
  <si>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</si>
  <si>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</si>
  <si>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</si>
  <si>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</si>
  <si>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</si>
  <si>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</si>
  <si>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</si>
  <si>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</si>
  <si>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</si>
  <si>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</si>
  <si>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</si>
  <si>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</si>
  <si>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</si>
  <si>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</si>
  <si>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</si>
  <si>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</si>
  <si>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</si>
  <si>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</si>
  <si>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</si>
  <si>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</si>
  <si>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</si>
  <si>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</si>
  <si>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</si>
  <si>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</si>
  <si>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</si>
  <si>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</si>
  <si>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</si>
  <si>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</si>
  <si>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</si>
  <si>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</si>
  <si>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</si>
  <si>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</si>
  <si>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</si>
  <si>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</si>
  <si>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</si>
  <si>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</si>
  <si>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</si>
  <si>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</si>
  <si>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</si>
  <si>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</si>
  <si>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</si>
  <si>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</si>
  <si>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</si>
  <si>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</si>
  <si>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</si>
  <si>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</si>
  <si>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</si>
  <si>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</si>
  <si>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</si>
  <si>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</si>
  <si>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</si>
  <si>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</si>
  <si>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</si>
  <si>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</si>
  <si>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</si>
  <si>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</si>
  <si>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</si>
  <si>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</si>
  <si>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</si>
  <si>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</si>
  <si>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</si>
  <si>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</si>
  <si>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</si>
  <si>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</si>
  <si>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</si>
  <si>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</si>
  <si>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</si>
  <si>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</si>
  <si>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</si>
  <si>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</si>
  <si>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</si>
  <si>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</si>
  <si>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</si>
  <si>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</si>
  <si>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</si>
  <si>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</si>
  <si>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</si>
  <si>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</si>
  <si>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</si>
  <si>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</si>
  <si>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</si>
  <si>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</si>
  <si>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</si>
  <si>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</si>
  <si>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</si>
  <si>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</si>
  <si>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</si>
  <si>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</si>
  <si>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</si>
  <si>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</si>
  <si>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</si>
  <si>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</si>
  <si>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</si>
  <si>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</si>
  <si>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</si>
  <si>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</si>
  <si>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</si>
  <si>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</si>
  <si>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</si>
  <si>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</si>
  <si>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</si>
  <si>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</si>
  <si>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</si>
  <si>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</si>
  <si>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</si>
  <si>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</si>
  <si>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</si>
  <si>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</si>
  <si>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</si>
  <si>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</si>
  <si>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</si>
  <si>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</si>
  <si>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</si>
  <si>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</si>
  <si>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</si>
  <si>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</si>
  <si>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</si>
  <si>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</si>
  <si>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</si>
  <si>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</si>
  <si>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</si>
  <si>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</si>
  <si>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</si>
  <si>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</si>
  <si>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</si>
  <si>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</si>
  <si>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</si>
  <si>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</si>
  <si>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</si>
  <si>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</si>
  <si>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</si>
  <si>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</si>
  <si>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</si>
  <si>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</si>
  <si>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</si>
  <si>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</si>
  <si>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</si>
  <si>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</si>
  <si>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</si>
  <si>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</si>
  <si>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</si>
  <si>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</si>
  <si>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</si>
  <si>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</si>
  <si>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</si>
  <si>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</si>
  <si>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</si>
  <si>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</si>
  <si>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</si>
  <si>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</si>
  <si>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</si>
  <si>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</si>
  <si>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</si>
  <si>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</si>
  <si>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</si>
  <si>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</si>
  <si>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</si>
  <si>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</si>
  <si>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</si>
  <si>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</si>
  <si>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</si>
  <si>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</si>
  <si>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</si>
  <si>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</si>
  <si>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</si>
  <si>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</si>
  <si>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</si>
  <si>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</si>
  <si>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</si>
  <si>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</si>
  <si>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</si>
  <si>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</si>
  <si>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</si>
  <si>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</si>
  <si>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</si>
  <si>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</si>
  <si>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</si>
  <si>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</si>
  <si>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</si>
  <si>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</si>
  <si>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</si>
  <si>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</si>
  <si>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</si>
  <si>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</si>
  <si>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</si>
  <si>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</si>
  <si>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</si>
  <si>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</si>
  <si>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</si>
  <si>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</si>
  <si>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</si>
  <si>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</si>
  <si>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</si>
  <si>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</si>
  <si>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</si>
  <si>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</si>
  <si>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</si>
  <si>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</si>
  <si>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</si>
  <si>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</si>
  <si>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</si>
  <si>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</si>
  <si>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</si>
  <si>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</si>
  <si>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</si>
  <si>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</si>
  <si>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</si>
  <si>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</si>
  <si>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</si>
  <si>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</si>
  <si>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</si>
  <si>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</si>
  <si>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</si>
  <si>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</si>
  <si>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</si>
  <si>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</si>
  <si>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</si>
  <si>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</si>
  <si>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</si>
  <si>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</si>
  <si>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</si>
  <si>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</si>
  <si>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</si>
  <si>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</si>
  <si>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</si>
  <si>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</si>
  <si>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</si>
  <si>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</si>
  <si>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</si>
  <si>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</si>
  <si>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</si>
  <si>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</si>
  <si>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</si>
  <si>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</si>
  <si>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</si>
  <si>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</si>
  <si>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</si>
  <si>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</si>
  <si>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</si>
  <si>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</si>
  <si>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</si>
  <si>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</si>
  <si>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</si>
  <si>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</si>
  <si>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</si>
  <si>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</si>
  <si>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</si>
  <si>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</si>
  <si>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</si>
  <si>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</si>
  <si>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</si>
  <si>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</si>
  <si>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</si>
  <si>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</si>
  <si>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</si>
  <si>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</si>
  <si>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</si>
  <si>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</si>
  <si>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</si>
  <si>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</si>
  <si>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</si>
  <si>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</si>
  <si>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</si>
  <si>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</si>
  <si>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</si>
  <si>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</si>
  <si>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</si>
  <si>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</si>
  <si>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</si>
  <si>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</si>
  <si>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</si>
  <si>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</si>
  <si>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</si>
  <si>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</si>
  <si>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</si>
  <si>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</si>
  <si>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</si>
  <si>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</si>
  <si>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</si>
  <si>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</si>
  <si>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</si>
  <si>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</si>
  <si>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</si>
  <si>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</si>
  <si>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</si>
  <si>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</si>
  <si>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</si>
  <si>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</si>
  <si>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</si>
  <si>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</si>
  <si>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</si>
  <si>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</si>
  <si>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</si>
  <si>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</si>
  <si>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</si>
  <si>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</si>
  <si>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</si>
  <si>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</si>
  <si>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</si>
  <si>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</si>
  <si>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</si>
  <si>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</si>
  <si>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</si>
  <si>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</si>
  <si>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</si>
  <si>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</si>
  <si>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</si>
  <si>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</si>
  <si>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</si>
  <si>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</si>
  <si>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</si>
  <si>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</si>
  <si>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</si>
  <si>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</si>
  <si>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</si>
  <si>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</si>
  <si>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</si>
  <si>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</si>
  <si>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</si>
  <si>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</si>
  <si>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</si>
  <si>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</si>
  <si>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</si>
  <si>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</si>
  <si>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</si>
  <si>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</si>
  <si>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</si>
  <si>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</si>
  <si>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</si>
  <si>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</si>
  <si>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</si>
  <si>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</si>
  <si>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</si>
  <si>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</si>
  <si>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</si>
  <si>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</si>
  <si>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</si>
  <si>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</si>
  <si>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</si>
  <si>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</si>
  <si>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</si>
  <si>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</si>
  <si>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</si>
  <si>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</si>
  <si>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</si>
  <si>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</si>
  <si>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</si>
  <si>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</si>
  <si>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</si>
  <si>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</si>
  <si>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</si>
  <si>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</si>
  <si>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</si>
  <si>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</si>
  <si>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</si>
  <si>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</si>
  <si>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</si>
  <si>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</si>
  <si>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</si>
  <si>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</si>
  <si>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</si>
  <si>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</si>
  <si>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</si>
  <si>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</si>
  <si>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</si>
  <si>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</si>
  <si>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</si>
  <si>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</si>
  <si>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</si>
  <si>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</si>
  <si>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</si>
  <si>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</si>
  <si>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</si>
  <si>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</si>
  <si>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</si>
  <si>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</si>
  <si>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</si>
  <si>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</si>
  <si>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</si>
  <si>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</si>
  <si>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</si>
  <si>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</si>
  <si>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</si>
  <si>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</si>
  <si>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</si>
  <si>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</si>
  <si>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</si>
  <si>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</si>
  <si>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</si>
  <si>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</si>
  <si>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</si>
  <si>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</si>
  <si>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</si>
  <si>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</si>
  <si>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</si>
  <si>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</si>
  <si>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</si>
  <si>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</si>
  <si>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</si>
  <si>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</si>
  <si>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</si>
  <si>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</si>
  <si>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</si>
  <si>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</si>
  <si>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</si>
  <si>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</si>
  <si>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</si>
  <si>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</si>
  <si>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</si>
  <si>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</si>
  <si>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</si>
  <si>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</si>
  <si>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</si>
  <si>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</si>
  <si>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</si>
  <si>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</si>
  <si>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</si>
  <si>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</si>
  <si>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</si>
  <si>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</si>
  <si>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</si>
  <si>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</si>
  <si>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</si>
  <si>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</si>
  <si>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</si>
  <si>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</si>
  <si>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</si>
  <si>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</si>
  <si>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</si>
  <si>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</si>
  <si>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</si>
  <si>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</si>
  <si>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</si>
  <si>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</si>
  <si>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</si>
  <si>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</si>
  <si>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</si>
  <si>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</si>
  <si>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</si>
  <si>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</si>
  <si>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</si>
  <si>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</si>
  <si>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</si>
  <si>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</si>
  <si>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</si>
  <si>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</si>
  <si>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</si>
  <si>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</si>
  <si>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</si>
  <si>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</si>
  <si>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</si>
  <si>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</si>
  <si>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</si>
  <si>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</si>
  <si>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</si>
  <si>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</si>
  <si>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</si>
  <si>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</si>
  <si>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</si>
  <si>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</si>
  <si>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</si>
  <si>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</si>
  <si>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</si>
  <si>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</si>
  <si>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</si>
  <si>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</si>
  <si>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</si>
  <si>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</si>
  <si>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</si>
  <si>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</si>
  <si>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</si>
  <si>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</si>
  <si>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</si>
  <si>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</si>
  <si>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</si>
  <si>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</si>
  <si>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</si>
  <si>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</si>
  <si>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</si>
  <si>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</si>
  <si>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</si>
  <si>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</si>
  <si>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</si>
  <si>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</si>
  <si>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</si>
  <si>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</si>
  <si>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</si>
  <si>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</si>
  <si>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</si>
  <si>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</si>
  <si>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</si>
  <si>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</si>
  <si>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</si>
  <si>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</si>
  <si>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</si>
  <si>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</si>
  <si>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</si>
  <si>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</si>
  <si>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</si>
  <si>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</si>
  <si>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</si>
  <si>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</si>
  <si>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</si>
  <si>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</si>
  <si>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</si>
  <si>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</si>
  <si>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</si>
  <si>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</si>
  <si>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</si>
  <si>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</si>
  <si>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</si>
  <si>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</si>
  <si>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</si>
  <si>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</si>
  <si>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</si>
  <si>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</si>
  <si>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</si>
  <si>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</si>
  <si>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</si>
  <si>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</si>
  <si>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</si>
  <si>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</si>
  <si>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</si>
  <si>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</si>
  <si>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</si>
  <si>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</si>
  <si>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</si>
  <si>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</si>
  <si>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</si>
  <si>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</si>
  <si>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</si>
  <si>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</si>
  <si>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</si>
  <si>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</si>
  <si>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</si>
  <si>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</si>
  <si>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</si>
  <si>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</si>
  <si>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</si>
  <si>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</si>
  <si>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</si>
  <si>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</si>
  <si>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</si>
  <si>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</si>
  <si>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</si>
  <si>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</si>
  <si>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</si>
  <si>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</si>
  <si>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</si>
  <si>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</si>
  <si>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</si>
  <si>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</si>
  <si>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</si>
  <si>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</si>
  <si>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</si>
  <si>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</si>
  <si>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</si>
  <si>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</si>
  <si>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</si>
  <si>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</si>
  <si>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</si>
  <si>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</si>
  <si>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</si>
  <si>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</si>
  <si>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</si>
  <si>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</si>
  <si>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</si>
  <si>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</si>
  <si>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</si>
  <si>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</si>
  <si>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</si>
  <si>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</si>
  <si>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</si>
  <si>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</si>
  <si>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</si>
  <si>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</si>
  <si>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</si>
  <si>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</si>
  <si>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</si>
  <si>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</si>
  <si>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</si>
  <si>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</si>
  <si>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</si>
  <si>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</si>
  <si>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</si>
  <si>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</si>
  <si>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</si>
  <si>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</si>
  <si>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</si>
  <si>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</si>
  <si>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</si>
  <si>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</si>
  <si>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</si>
  <si>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</si>
  <si>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</si>
  <si>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</si>
  <si>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</si>
  <si>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</si>
  <si>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</si>
  <si>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</si>
  <si>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</si>
  <si>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</si>
  <si>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</si>
  <si>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</si>
  <si>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</si>
  <si>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</si>
  <si>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</si>
  <si>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</si>
  <si>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</si>
  <si>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</si>
  <si>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</si>
  <si>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</si>
  <si>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</si>
  <si>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</si>
  <si>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</si>
  <si>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</si>
  <si>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</si>
  <si>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</si>
  <si>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</si>
  <si>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</si>
  <si>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</si>
  <si>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</si>
  <si>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</si>
  <si>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</si>
  <si>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</si>
  <si>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</si>
  <si>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</si>
  <si>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</si>
  <si>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</si>
  <si>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</si>
  <si>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</si>
  <si>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</si>
  <si>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</si>
  <si>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</si>
  <si>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</si>
  <si>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</si>
  <si>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</si>
  <si>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</si>
  <si>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</si>
  <si>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</si>
  <si>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</si>
  <si>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</si>
  <si>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</si>
  <si>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</si>
  <si>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</si>
  <si>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</si>
  <si>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</si>
  <si>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</si>
  <si>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</si>
  <si>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</si>
  <si>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</si>
  <si>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</si>
  <si>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</si>
  <si>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</si>
  <si>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</si>
  <si>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</si>
  <si>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</si>
  <si>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</si>
  <si>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</si>
  <si>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</si>
  <si>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</si>
  <si>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</si>
  <si>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</si>
  <si>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</si>
  <si>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</si>
  <si>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</si>
  <si>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</si>
  <si>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</si>
  <si>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</si>
  <si>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</si>
  <si>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</si>
  <si>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</si>
  <si>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</si>
  <si>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</si>
  <si>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</si>
  <si>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</si>
  <si>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</si>
  <si>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</si>
  <si>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</si>
  <si>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</si>
  <si>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</si>
  <si>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</si>
  <si>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</si>
  <si>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</si>
  <si>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</si>
  <si>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</si>
  <si>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</si>
  <si>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</si>
  <si>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</si>
  <si>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</si>
  <si>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</si>
  <si>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</si>
  <si>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</si>
  <si>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</si>
  <si>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</si>
  <si>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</si>
  <si>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</si>
  <si>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</si>
  <si>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</si>
  <si>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</si>
  <si>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</si>
  <si>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</si>
  <si>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</si>
  <si>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</si>
  <si>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</si>
  <si>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</si>
  <si>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</si>
  <si>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</si>
  <si>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</si>
  <si>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</si>
  <si>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</si>
  <si>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</si>
  <si>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</si>
  <si>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</si>
  <si>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</si>
  <si>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</si>
  <si>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</si>
  <si>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</si>
  <si>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</si>
  <si>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</si>
  <si>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</si>
  <si>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</si>
  <si>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</si>
  <si>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</si>
  <si>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</si>
  <si>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</si>
  <si>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</si>
  <si>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</si>
  <si>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</si>
  <si>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</si>
  <si>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</si>
  <si>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</si>
  <si>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</si>
  <si>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</si>
  <si>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</si>
  <si>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</si>
  <si>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</si>
  <si>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</si>
  <si>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</si>
  <si>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</si>
  <si>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</si>
  <si>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</si>
  <si>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</si>
  <si>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</si>
  <si>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</si>
  <si>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</si>
  <si>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</si>
  <si>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</si>
  <si>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</si>
  <si>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</si>
  <si>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</si>
  <si>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</si>
  <si>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</si>
  <si>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</si>
  <si>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</si>
  <si>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</si>
  <si>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</si>
  <si>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</si>
  <si>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</si>
  <si>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</si>
  <si>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</si>
  <si>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</si>
  <si>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</si>
  <si>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</si>
  <si>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</si>
  <si>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</si>
  <si>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</si>
  <si>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</si>
  <si>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</si>
  <si>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</si>
  <si>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</si>
  <si>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</si>
  <si>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</si>
  <si>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</si>
  <si>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</si>
  <si>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</si>
  <si>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</si>
  <si>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</si>
  <si>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</si>
  <si>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</si>
  <si>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</si>
  <si>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</si>
  <si>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</si>
  <si>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</si>
  <si>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</si>
  <si>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</si>
  <si>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</si>
  <si>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</si>
  <si>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</si>
  <si>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</si>
  <si>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</si>
  <si>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</si>
  <si>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</si>
  <si>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</si>
  <si>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</si>
  <si>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</si>
  <si>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</si>
  <si>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</si>
  <si>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</si>
  <si>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</si>
  <si>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</si>
  <si>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</si>
  <si>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</si>
  <si>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</si>
  <si>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</si>
  <si>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</si>
  <si>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</si>
  <si>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</si>
  <si>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</si>
  <si>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</si>
  <si>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</si>
  <si>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</si>
  <si>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</si>
  <si>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</si>
  <si>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</si>
  <si>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</si>
  <si>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</si>
  <si>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</si>
  <si>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</si>
  <si>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</si>
  <si>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</si>
  <si>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</si>
  <si>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</si>
  <si>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</si>
  <si>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</si>
  <si>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</si>
  <si>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</si>
  <si>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</si>
  <si>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</si>
  <si>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</si>
  <si>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</si>
  <si>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</si>
  <si>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</si>
  <si>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</si>
  <si>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</si>
  <si>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</si>
  <si>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</si>
  <si>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</si>
  <si>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</si>
  <si>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</si>
  <si>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</si>
  <si>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</si>
  <si>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</si>
  <si>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</si>
  <si>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</si>
  <si>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</si>
  <si>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</si>
  <si>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</si>
  <si>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</si>
  <si>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</si>
  <si>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</si>
  <si>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</si>
  <si>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</si>
  <si>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</si>
  <si>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</si>
  <si>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</si>
  <si>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</si>
  <si>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</si>
  <si>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</si>
  <si>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</si>
  <si>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</si>
  <si>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</si>
  <si>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</si>
  <si>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</si>
  <si>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</si>
  <si>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</si>
  <si>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</si>
  <si>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</si>
  <si>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</si>
  <si>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</si>
  <si>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</si>
  <si>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</si>
  <si>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</si>
  <si>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</si>
  <si>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</si>
  <si>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</si>
  <si>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</si>
  <si>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</si>
  <si>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</si>
  <si>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</si>
  <si>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</si>
  <si>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</si>
  <si>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</si>
  <si>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</si>
  <si>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</si>
  <si>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</si>
  <si>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</si>
  <si>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</si>
  <si>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</si>
  <si>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</si>
  <si>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</si>
  <si>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</si>
  <si>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</si>
  <si>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</si>
  <si>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</si>
  <si>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</si>
  <si>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</si>
  <si>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</si>
  <si>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</si>
  <si>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</si>
  <si>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</si>
  <si>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</si>
  <si>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</si>
  <si>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</si>
  <si>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</si>
  <si>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</si>
  <si>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</si>
  <si>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</si>
  <si>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</si>
  <si>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</si>
  <si>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</si>
  <si>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</si>
  <si>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</si>
  <si>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</si>
  <si>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</si>
  <si>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</si>
  <si>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</si>
  <si>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</si>
  <si>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</si>
  <si>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</si>
  <si>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</si>
  <si>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</si>
  <si>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</si>
  <si>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</si>
  <si>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</si>
  <si>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</si>
  <si>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</si>
  <si>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</si>
  <si>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</si>
  <si>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</si>
  <si>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</si>
  <si>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</si>
  <si>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</si>
  <si>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</si>
  <si>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</si>
  <si>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</si>
  <si>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</si>
  <si>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</si>
  <si>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</si>
  <si>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</si>
  <si>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</si>
  <si>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</si>
  <si>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</si>
  <si>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</si>
  <si>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</si>
  <si>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</si>
  <si>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</si>
  <si>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</si>
  <si>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</si>
  <si>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</si>
  <si>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</si>
  <si>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</si>
  <si>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</si>
  <si>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</si>
  <si>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</si>
  <si>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</si>
  <si>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</si>
  <si>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</si>
  <si>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</si>
  <si>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</si>
  <si>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</si>
  <si>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</si>
  <si>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</si>
  <si>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</si>
  <si>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</si>
  <si>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</si>
  <si>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</si>
  <si>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</si>
  <si>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</si>
  <si>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</si>
  <si>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</si>
  <si>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</si>
  <si>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</si>
  <si>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</si>
  <si>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</si>
  <si>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</si>
  <si>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</si>
  <si>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</si>
  <si>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</si>
  <si>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</si>
  <si>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</si>
  <si>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</si>
  <si>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</si>
  <si>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</si>
  <si>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</si>
  <si>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</si>
  <si>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</si>
  <si>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</si>
  <si>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</si>
  <si>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</si>
  <si>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</si>
  <si>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</si>
  <si>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</si>
  <si>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</si>
  <si>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</si>
  <si>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</si>
  <si>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</si>
  <si>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</si>
  <si>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</si>
  <si>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</si>
  <si>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</si>
  <si>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</si>
  <si>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</si>
  <si>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</si>
  <si>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</si>
  <si>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</si>
  <si>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</si>
  <si>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</si>
  <si>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</si>
  <si>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</si>
  <si>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</si>
  <si>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</si>
  <si>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</si>
  <si>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</si>
  <si>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</si>
  <si>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</si>
  <si>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</si>
  <si>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</si>
  <si>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</si>
  <si>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</si>
  <si>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</si>
  <si>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</si>
  <si>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</si>
  <si>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</si>
  <si>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</si>
  <si>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</si>
  <si>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</si>
  <si>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</si>
  <si>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</si>
  <si>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</si>
  <si>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</si>
  <si>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</si>
  <si>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</si>
  <si>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</si>
  <si>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</si>
  <si>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</si>
  <si>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</si>
  <si>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</si>
  <si>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</si>
  <si>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</si>
  <si>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</si>
  <si>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</si>
  <si>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</si>
  <si>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</si>
  <si>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</si>
  <si>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</si>
  <si>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</si>
  <si>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</si>
  <si>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</si>
  <si>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</si>
  <si>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</si>
  <si>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</si>
  <si>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</si>
  <si>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</si>
  <si>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</si>
  <si>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</si>
  <si>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</si>
  <si>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</si>
  <si>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</si>
  <si>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</si>
  <si>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</si>
  <si>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</si>
  <si>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</si>
  <si>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</si>
  <si>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</si>
  <si>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</si>
  <si>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</si>
  <si>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</si>
  <si>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</si>
  <si>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</si>
  <si>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</si>
  <si>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</si>
  <si>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</si>
  <si>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</si>
  <si>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</si>
  <si>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</si>
  <si>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</si>
  <si>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</si>
  <si>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</si>
  <si>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</si>
  <si>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</si>
  <si>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</si>
  <si>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</si>
  <si>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</si>
  <si>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</si>
  <si>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</si>
  <si>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</si>
  <si>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</si>
  <si>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</si>
  <si>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</si>
  <si>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</si>
  <si>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</si>
  <si>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</si>
  <si>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</si>
  <si>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</si>
  <si>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</si>
  <si>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</si>
  <si>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</si>
  <si>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</si>
  <si>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</si>
  <si>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</si>
  <si>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</si>
  <si>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</si>
  <si>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</si>
  <si>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</si>
  <si>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</si>
  <si>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</si>
  <si>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</si>
  <si>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</si>
  <si>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</si>
  <si>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</si>
  <si>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</si>
  <si>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</si>
  <si>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</si>
  <si>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</si>
  <si>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</si>
  <si>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</si>
  <si>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</si>
  <si>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</si>
  <si>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</si>
  <si>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</si>
  <si>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</si>
  <si>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</si>
  <si>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</si>
  <si>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</si>
  <si>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</si>
  <si>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</si>
  <si>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</si>
  <si>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</si>
  <si>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</si>
  <si>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</si>
  <si>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</si>
  <si>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</si>
  <si>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</si>
  <si>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</si>
  <si>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</si>
  <si>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</si>
  <si>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</si>
  <si>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</si>
  <si>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</si>
  <si>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</si>
  <si>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</si>
  <si>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</si>
  <si>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</si>
  <si>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</si>
  <si>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</si>
  <si>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</si>
  <si>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</si>
  <si>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</si>
  <si>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</si>
  <si>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</si>
  <si>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</si>
  <si>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</si>
  <si>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</si>
  <si>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</si>
  <si>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</si>
  <si>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</si>
  <si>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</si>
  <si>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</si>
  <si>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</si>
  <si>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</si>
  <si>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</si>
  <si>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</si>
  <si>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</si>
  <si>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</si>
  <si>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</si>
  <si>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</si>
  <si>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</si>
  <si>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</si>
  <si>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</si>
  <si>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</si>
  <si>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</si>
  <si>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</si>
  <si>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</si>
  <si>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</si>
  <si>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</si>
  <si>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</si>
  <si>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</si>
  <si>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</si>
  <si>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</si>
  <si>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</si>
  <si>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</si>
  <si>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</si>
  <si>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</si>
  <si>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</si>
  <si>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</si>
  <si>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</si>
  <si>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</si>
  <si>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</si>
  <si>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</si>
  <si>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</si>
  <si>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</si>
  <si>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</si>
  <si>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</si>
  <si>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</si>
  <si>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</si>
  <si>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</si>
  <si>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</si>
  <si>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</si>
  <si>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</si>
  <si>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</si>
  <si>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</si>
  <si>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</si>
  <si>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</si>
  <si>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</si>
  <si>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</si>
  <si>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</si>
  <si>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</si>
  <si>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</si>
  <si>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</si>
  <si>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</si>
  <si>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</si>
  <si>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</si>
  <si>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</si>
  <si>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</si>
  <si>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</si>
  <si>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</si>
  <si>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</si>
  <si>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</si>
  <si>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</si>
  <si>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</si>
  <si>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</si>
  <si>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</si>
  <si>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</si>
  <si>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</si>
  <si>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</si>
  <si>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</si>
  <si>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</si>
  <si>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</si>
  <si>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</si>
  <si>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</si>
  <si>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</si>
  <si>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</si>
  <si>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</si>
  <si>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</si>
  <si>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</si>
  <si>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</si>
  <si>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</si>
  <si>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</si>
  <si>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</si>
  <si>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</si>
  <si>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</si>
  <si>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</si>
  <si>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</si>
  <si>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</si>
  <si>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</si>
  <si>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</si>
  <si>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</si>
  <si>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</si>
  <si>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</si>
  <si>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</si>
  <si>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</si>
  <si>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</si>
  <si>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</si>
  <si>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</si>
  <si>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</si>
  <si>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</si>
  <si>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</si>
  <si>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</si>
  <si>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</si>
  <si>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</si>
  <si>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</si>
  <si>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</si>
  <si>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</si>
  <si>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</si>
  <si>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</si>
  <si>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</si>
  <si>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</si>
  <si>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</si>
  <si>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</si>
  <si>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</si>
  <si>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</si>
  <si>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</si>
  <si>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</si>
  <si>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</si>
  <si>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</si>
  <si>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</si>
  <si>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</si>
  <si>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</si>
  <si>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</si>
  <si>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</si>
  <si>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</si>
  <si>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</si>
  <si>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</si>
  <si>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</si>
  <si>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</si>
  <si>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</si>
  <si>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</si>
  <si>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</si>
  <si>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</si>
  <si>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</si>
  <si>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</si>
  <si>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</si>
  <si>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</si>
  <si>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</si>
  <si>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</si>
  <si>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</si>
  <si>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</si>
  <si>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</si>
  <si>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</si>
  <si>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</si>
  <si>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</si>
  <si>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</si>
  <si>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</si>
  <si>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</si>
  <si>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</si>
  <si>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</si>
  <si>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</si>
  <si>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</si>
  <si>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</si>
  <si>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</si>
  <si>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</si>
  <si>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</si>
  <si>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</si>
  <si>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</si>
  <si>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</si>
  <si>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</si>
  <si>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</si>
  <si>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</si>
  <si>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</si>
  <si>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</si>
  <si>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</si>
  <si>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</si>
  <si>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</si>
  <si>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</si>
  <si>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</si>
  <si>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</si>
  <si>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</si>
  <si>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</si>
  <si>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</si>
  <si>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</si>
  <si>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</si>
  <si>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</si>
  <si>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</si>
  <si>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</si>
  <si>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</si>
  <si>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</si>
  <si>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</si>
  <si>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</si>
  <si>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</si>
  <si>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</si>
  <si>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</si>
  <si>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</si>
  <si>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</si>
  <si>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</si>
  <si>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</si>
  <si>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</si>
  <si>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</si>
  <si>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</si>
  <si>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</si>
  <si>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</si>
  <si>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</si>
  <si>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</si>
  <si>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</si>
  <si>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</si>
  <si>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</si>
  <si>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</si>
  <si>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</si>
  <si>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</si>
  <si>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</si>
  <si>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</si>
  <si>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</si>
  <si>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</si>
  <si>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</si>
  <si>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</si>
  <si>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</si>
  <si>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</si>
  <si>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</si>
  <si>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</si>
  <si>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</si>
  <si>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</si>
  <si>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</si>
  <si>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</si>
  <si>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</si>
  <si>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</si>
  <si>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</si>
  <si>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</si>
  <si>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</si>
  <si>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</si>
  <si>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</si>
  <si>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</si>
  <si>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</si>
  <si>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</si>
  <si>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</si>
  <si>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</si>
  <si>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</si>
  <si>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</si>
  <si>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</si>
  <si>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</si>
  <si>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</si>
  <si>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</si>
  <si>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</si>
  <si>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</si>
  <si>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</si>
  <si>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</si>
  <si>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</si>
  <si>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</si>
  <si>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</si>
  <si>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</si>
  <si>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</si>
  <si>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</si>
  <si>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</si>
  <si>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</si>
  <si>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</si>
  <si>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</si>
  <si>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</si>
  <si>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</si>
  <si>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</si>
  <si>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</si>
  <si>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</si>
  <si>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</si>
  <si>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</si>
  <si>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</si>
  <si>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</si>
  <si>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</si>
  <si>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</si>
  <si>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</si>
  <si>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</si>
  <si>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</si>
  <si>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</si>
  <si>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</si>
  <si>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</si>
  <si>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</si>
  <si>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</si>
  <si>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</si>
  <si>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</si>
  <si>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</si>
  <si>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</si>
  <si>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</si>
  <si>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</si>
  <si>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</si>
  <si>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</si>
  <si>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</si>
  <si>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</si>
  <si>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</si>
  <si>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</si>
  <si>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</si>
  <si>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</si>
  <si>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</si>
  <si>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</si>
  <si>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</si>
  <si>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</si>
  <si>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</si>
  <si>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</si>
  <si>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</si>
  <si>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</si>
  <si>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</si>
  <si>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</si>
  <si>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</si>
  <si>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</si>
  <si>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</si>
  <si>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</si>
  <si>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</si>
  <si>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</si>
  <si>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</si>
  <si>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</si>
  <si>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</si>
  <si>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</si>
  <si>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</si>
  <si>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</si>
  <si>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</si>
  <si>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</si>
  <si>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</si>
  <si>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</si>
  <si>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</si>
  <si>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</si>
  <si>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</si>
  <si>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</si>
  <si>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</si>
  <si>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</si>
  <si>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</si>
  <si>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</si>
  <si>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</si>
  <si>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</si>
  <si>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</si>
  <si>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</si>
  <si>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</si>
  <si>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</si>
  <si>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</si>
  <si>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</si>
  <si>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</si>
  <si>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</si>
  <si>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</si>
  <si>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</si>
  <si>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</si>
  <si>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</si>
  <si>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</si>
  <si>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</si>
  <si>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</si>
  <si>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</si>
  <si>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</si>
  <si>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</si>
  <si>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</si>
  <si>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</si>
  <si>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</si>
  <si>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</si>
  <si>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</si>
  <si>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</si>
  <si>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</si>
  <si>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</si>
  <si>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</si>
  <si>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</si>
  <si>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</si>
  <si>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</si>
  <si>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</si>
  <si>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</si>
  <si>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</si>
  <si>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</si>
  <si>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</si>
  <si>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</si>
  <si>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</si>
  <si>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</si>
  <si>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</si>
  <si>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</si>
  <si>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</si>
  <si>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</si>
  <si>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</si>
  <si>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</si>
  <si>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</si>
  <si>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</si>
  <si>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</si>
  <si>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</si>
  <si>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</si>
  <si>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</si>
  <si>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</si>
  <si>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</si>
  <si>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</si>
  <si>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</si>
  <si>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</si>
  <si>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</si>
  <si>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</si>
  <si>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</si>
  <si>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</si>
  <si>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</si>
  <si>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</si>
  <si>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</si>
  <si>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</si>
  <si>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</si>
  <si>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</si>
  <si>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</si>
  <si>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</si>
  <si>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</si>
  <si>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</si>
  <si>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</si>
  <si>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</si>
  <si>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</si>
  <si>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</si>
  <si>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</si>
  <si>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</si>
  <si>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</si>
  <si>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</si>
  <si>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</si>
  <si>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</si>
  <si>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</si>
  <si>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</si>
  <si>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</si>
  <si>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</si>
  <si>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</si>
  <si>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</si>
  <si>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</si>
  <si>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</si>
  <si>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</si>
  <si>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</si>
  <si>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</si>
  <si>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</si>
  <si>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</si>
  <si>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</si>
  <si>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</si>
  <si>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</si>
  <si>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</si>
  <si>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</si>
  <si>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</si>
  <si>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</si>
  <si>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</si>
  <si>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</si>
  <si>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</si>
  <si>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</si>
  <si>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</si>
  <si>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</si>
  <si>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</si>
  <si>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</si>
  <si>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</si>
  <si>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</si>
  <si>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</si>
  <si>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</si>
  <si>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</si>
  <si>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</si>
  <si>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</si>
  <si>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</si>
  <si>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</si>
  <si>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</si>
  <si>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</si>
  <si>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</si>
  <si>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</si>
  <si>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</si>
  <si>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</si>
  <si>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</si>
  <si>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</si>
  <si>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</si>
  <si>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</si>
  <si>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</si>
  <si>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</si>
  <si>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</si>
  <si>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</si>
  <si>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</si>
  <si>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</si>
  <si>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</si>
  <si>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</si>
  <si>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</si>
  <si>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</si>
  <si>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</si>
  <si>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</si>
  <si>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</si>
  <si>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</si>
  <si>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</si>
  <si>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</si>
  <si>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</si>
  <si>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</si>
  <si>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</si>
  <si>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</si>
  <si>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</si>
  <si>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</si>
  <si>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</si>
  <si>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</si>
  <si>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</si>
  <si>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</si>
  <si>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</si>
  <si>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</si>
  <si>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</si>
  <si>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</si>
  <si>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</si>
  <si>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</si>
  <si>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</si>
  <si>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</si>
  <si>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</si>
  <si>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</si>
  <si>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</si>
  <si>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</si>
  <si>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</si>
  <si>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</si>
  <si>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</si>
  <si>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</si>
  <si>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</si>
  <si>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</si>
  <si>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</si>
  <si>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</si>
  <si>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</si>
  <si>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</si>
  <si>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</si>
  <si>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</si>
  <si>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</si>
  <si>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</si>
  <si>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</si>
  <si>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</si>
  <si>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</si>
  <si>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</si>
  <si>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</si>
  <si>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</si>
  <si>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</si>
  <si>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</si>
  <si>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</si>
  <si>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</si>
  <si>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</si>
  <si>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</si>
  <si>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</si>
  <si>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</si>
  <si>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</si>
  <si>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</si>
  <si>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</si>
  <si>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</si>
  <si>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</si>
  <si>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</si>
  <si>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</si>
  <si>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</si>
  <si>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</si>
  <si>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</si>
  <si>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</si>
  <si>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</si>
  <si>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</si>
  <si>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</si>
  <si>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</si>
  <si>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</si>
  <si>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</si>
  <si>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</si>
  <si>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</si>
  <si>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</si>
  <si>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</si>
  <si>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</si>
  <si>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</si>
  <si>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</si>
  <si>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</si>
  <si>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</si>
  <si>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</si>
  <si>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</si>
  <si>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</si>
  <si>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</si>
  <si>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</si>
  <si>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</si>
  <si>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</si>
  <si>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</si>
  <si>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</si>
  <si>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</si>
  <si>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</si>
  <si>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</si>
  <si>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</si>
  <si>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</si>
  <si>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</si>
  <si>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</si>
  <si>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</si>
  <si>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</si>
  <si>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</si>
  <si>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</si>
  <si>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</si>
  <si>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</si>
  <si>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</si>
  <si>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</si>
  <si>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</si>
  <si>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</si>
  <si>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</si>
  <si>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</si>
  <si>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</si>
  <si>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</si>
  <si>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</si>
  <si>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</si>
  <si>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</si>
  <si>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</si>
  <si>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</si>
  <si>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</si>
  <si>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</si>
  <si>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</si>
  <si>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</si>
  <si>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</si>
  <si>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</si>
  <si>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</si>
  <si>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</si>
  <si>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</si>
  <si>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</si>
  <si>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</si>
  <si>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</si>
  <si>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</si>
  <si>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</si>
  <si>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</si>
  <si>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</si>
  <si>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</si>
  <si>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</si>
  <si>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</si>
  <si>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</si>
  <si>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</si>
  <si>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</si>
  <si>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</si>
  <si>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</si>
  <si>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</si>
  <si>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</si>
  <si>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</si>
  <si>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</si>
  <si>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</si>
  <si>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</si>
  <si>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</si>
  <si>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</si>
  <si>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</si>
  <si>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</si>
  <si>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</si>
  <si>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</si>
  <si>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</si>
  <si>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</si>
  <si>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</si>
  <si>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</si>
  <si>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</si>
  <si>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</si>
  <si>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</si>
  <si>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</si>
  <si>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</si>
  <si>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</si>
  <si>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</si>
  <si>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</si>
  <si>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</si>
  <si>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</si>
  <si>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</si>
  <si>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</si>
  <si>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</si>
  <si>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</si>
  <si>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</si>
  <si>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</si>
  <si>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</si>
  <si>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</si>
  <si>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</si>
  <si>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</si>
  <si>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</si>
  <si>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</si>
  <si>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</si>
  <si>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</si>
  <si>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</si>
  <si>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</si>
  <si>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</si>
  <si>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</si>
  <si>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</si>
  <si>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</si>
  <si>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</si>
  <si>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</si>
  <si>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</si>
  <si>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</si>
  <si>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</si>
  <si>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</si>
  <si>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</si>
  <si>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</si>
  <si>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</si>
  <si>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</si>
  <si>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</si>
  <si>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</si>
  <si>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</si>
  <si>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</si>
  <si>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</si>
  <si>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</si>
  <si>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</si>
  <si>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</si>
  <si>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</si>
  <si>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</si>
  <si>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</si>
  <si>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</si>
  <si>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</si>
  <si>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</si>
  <si>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</si>
  <si>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</si>
  <si>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</si>
  <si>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</si>
  <si>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</si>
  <si>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</si>
  <si>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</si>
  <si>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</si>
  <si>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</si>
  <si>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</si>
  <si>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</si>
  <si>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</si>
  <si>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</si>
  <si>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</si>
  <si>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</si>
  <si>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</si>
  <si>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</si>
  <si>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</si>
  <si>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</si>
  <si>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</si>
  <si>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</si>
  <si>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</si>
  <si>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</si>
  <si>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</si>
  <si>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</si>
  <si>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</si>
  <si>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</si>
  <si>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</si>
  <si>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</si>
  <si>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</si>
  <si>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</si>
  <si>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</si>
  <si>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</si>
  <si>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</si>
  <si>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</si>
  <si>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</si>
  <si>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</si>
  <si>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</si>
  <si>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</si>
  <si>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</si>
  <si>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</si>
  <si>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</si>
  <si>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</si>
  <si>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</si>
  <si>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</si>
  <si>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</si>
  <si>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</si>
  <si>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</si>
  <si>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</si>
  <si>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</si>
  <si>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</si>
  <si>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</si>
  <si>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</si>
  <si>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</si>
  <si>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</si>
  <si>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</si>
  <si>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</si>
  <si>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</si>
  <si>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</si>
  <si>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</si>
  <si>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</si>
  <si>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</si>
  <si>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</si>
  <si>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</si>
  <si>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</si>
  <si>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</si>
  <si>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</si>
  <si>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</si>
  <si>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</si>
  <si>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</si>
  <si>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</si>
  <si>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</si>
  <si>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</si>
  <si>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</si>
  <si>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</si>
  <si>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</si>
  <si>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</si>
  <si>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</si>
  <si>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</si>
  <si>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</si>
  <si>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</si>
  <si>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</si>
  <si>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</si>
  <si>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</si>
  <si>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</si>
  <si>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</si>
  <si>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</si>
  <si>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</si>
  <si>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</si>
  <si>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</si>
  <si>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</si>
  <si>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</si>
  <si>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</si>
  <si>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</si>
  <si>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</si>
  <si>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</si>
  <si>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</si>
  <si>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</si>
  <si>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</si>
  <si>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</si>
  <si>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</si>
  <si>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</si>
  <si>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</si>
  <si>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</si>
  <si>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</si>
  <si>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</si>
  <si>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</si>
  <si>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</si>
  <si>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</si>
  <si>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</si>
  <si>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</si>
  <si>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</si>
  <si>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</si>
  <si>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</si>
  <si>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</si>
  <si>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</si>
  <si>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</si>
  <si>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</si>
  <si>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</si>
  <si>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</si>
  <si>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</si>
  <si>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</si>
  <si>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</si>
  <si>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</si>
  <si>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</si>
  <si>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</si>
  <si>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</si>
  <si>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</si>
  <si>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</si>
  <si>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</si>
  <si>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</si>
  <si>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</si>
  <si>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</si>
  <si>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</si>
  <si>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</si>
  <si>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</si>
  <si>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</si>
  <si>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</si>
  <si>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</si>
  <si>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</si>
  <si>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</si>
  <si>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</si>
  <si>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</si>
  <si>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</si>
  <si>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</si>
  <si>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</si>
  <si>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</si>
  <si>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</si>
  <si>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</si>
  <si>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</si>
  <si>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</si>
  <si>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</si>
  <si>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</si>
  <si>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</si>
  <si>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</si>
  <si>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</si>
  <si>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</si>
  <si>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</si>
  <si>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</si>
  <si>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</si>
  <si>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</si>
  <si>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</si>
  <si>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</si>
  <si>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</si>
  <si>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</si>
  <si>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</si>
  <si>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</si>
  <si>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</si>
  <si>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</si>
  <si>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</si>
  <si>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</si>
  <si>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</si>
  <si>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</si>
  <si>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</si>
  <si>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</si>
  <si>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</si>
  <si>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</si>
  <si>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</si>
  <si>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</si>
  <si>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</si>
  <si>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</si>
  <si>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</si>
  <si>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</si>
  <si>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</si>
  <si>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</si>
  <si>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</si>
  <si>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</si>
  <si>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</si>
  <si>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</si>
  <si>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</si>
  <si>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</si>
  <si>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</si>
  <si>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</si>
  <si>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</si>
  <si>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</si>
  <si>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</si>
  <si>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</si>
  <si>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</si>
  <si>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</si>
  <si>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</si>
  <si>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</si>
  <si>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</si>
  <si>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</si>
  <si>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</si>
  <si>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</si>
  <si>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</si>
  <si>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</si>
  <si>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</si>
  <si>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</si>
  <si>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</si>
  <si>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</si>
  <si>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</si>
  <si>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</si>
  <si>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</si>
  <si>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</si>
  <si>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</si>
  <si>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</si>
  <si>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</si>
  <si>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</si>
  <si>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</si>
  <si>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</si>
  <si>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</si>
  <si>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</si>
  <si>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</si>
  <si>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</si>
  <si>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</si>
  <si>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</si>
  <si>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</si>
  <si>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</si>
  <si>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</si>
  <si>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</si>
  <si>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</si>
  <si>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</si>
  <si>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</si>
  <si>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</si>
  <si>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</si>
  <si>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</si>
  <si>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</si>
  <si>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</si>
  <si>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</si>
  <si>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</si>
  <si>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</si>
  <si>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</si>
  <si>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</si>
  <si>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</si>
  <si>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</si>
  <si>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</si>
  <si>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</si>
  <si>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</si>
  <si>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</si>
  <si>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</si>
  <si>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</si>
  <si>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</si>
  <si>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</si>
  <si>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</si>
  <si>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</si>
  <si>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</si>
  <si>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</si>
  <si>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</si>
  <si>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</si>
  <si>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</si>
  <si>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</si>
  <si>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</si>
  <si>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</si>
  <si>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</si>
  <si>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</si>
  <si>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</si>
  <si>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</si>
  <si>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</si>
  <si>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</si>
  <si>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</si>
  <si>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</si>
  <si>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</si>
  <si>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</si>
  <si>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</si>
  <si>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</si>
  <si>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</si>
  <si>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</si>
  <si>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</si>
  <si>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</si>
  <si>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</si>
  <si>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</si>
  <si>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</si>
  <si>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</si>
  <si>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</si>
  <si>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</si>
  <si>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</si>
  <si>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</si>
  <si>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</si>
  <si>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</si>
  <si>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</si>
  <si>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</si>
  <si>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</si>
  <si>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</si>
  <si>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</si>
  <si>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</si>
  <si>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</si>
  <si>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</si>
  <si>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</si>
  <si>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</si>
  <si>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</si>
  <si>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</si>
  <si>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</si>
  <si>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</si>
  <si>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</si>
  <si>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</si>
  <si>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</si>
  <si>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</si>
  <si>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</si>
  <si>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</si>
  <si>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</si>
  <si>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</si>
  <si>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</si>
  <si>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</si>
  <si>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</si>
  <si>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</si>
  <si>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</si>
  <si>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</si>
  <si>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</si>
  <si>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</si>
  <si>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</si>
  <si>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</si>
  <si>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</si>
  <si>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</si>
  <si>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</si>
  <si>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</si>
  <si>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</si>
  <si>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</si>
  <si>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</si>
  <si>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</si>
  <si>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</si>
  <si>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</si>
  <si>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</si>
  <si>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</si>
  <si>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</si>
  <si>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</si>
  <si>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</si>
  <si>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</si>
  <si>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</si>
  <si>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</si>
  <si>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</si>
  <si>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</si>
  <si>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</si>
  <si>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</si>
  <si>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</si>
  <si>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</si>
  <si>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</si>
  <si>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</si>
  <si>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</si>
  <si>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</si>
  <si>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</si>
  <si>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</si>
  <si>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</si>
  <si>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</si>
  <si>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</si>
  <si>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</si>
  <si>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</si>
  <si>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</si>
  <si>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</si>
  <si>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</si>
  <si>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</si>
  <si>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</si>
  <si>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</si>
  <si>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</si>
  <si>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</si>
  <si>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</si>
  <si>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</si>
  <si>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</si>
  <si>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</si>
  <si>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</si>
  <si>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</si>
  <si>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</si>
  <si>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</si>
  <si>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</si>
  <si>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</si>
  <si>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</si>
  <si>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</si>
  <si>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</si>
  <si>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</si>
  <si>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</si>
  <si>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</si>
  <si>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</si>
  <si>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</si>
  <si>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</si>
  <si>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</si>
  <si>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</si>
  <si>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</si>
  <si>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</si>
  <si>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</si>
  <si>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</si>
  <si>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</si>
  <si>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</si>
  <si>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</si>
  <si>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</si>
  <si>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</si>
  <si>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</si>
  <si>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</si>
  <si>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</si>
  <si>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</si>
  <si>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</si>
  <si>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</si>
  <si>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</si>
  <si>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</si>
  <si>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</si>
  <si>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</si>
  <si>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</si>
  <si>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</si>
  <si>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</si>
  <si>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</si>
  <si>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</si>
  <si>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</si>
  <si>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</si>
  <si>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</si>
  <si>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</si>
  <si>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</si>
  <si>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</si>
  <si>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</si>
  <si>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</si>
  <si>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</si>
  <si>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</si>
  <si>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</si>
  <si>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</si>
  <si>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</si>
  <si>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</si>
  <si>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</si>
  <si>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</si>
  <si>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</si>
  <si>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</si>
  <si>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</si>
  <si>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</si>
  <si>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</si>
  <si>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</si>
  <si>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</si>
  <si>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</si>
  <si>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</si>
  <si>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</si>
  <si>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</si>
  <si>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</si>
  <si>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</si>
  <si>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</si>
  <si>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</si>
  <si>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</si>
  <si>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</si>
  <si>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</si>
  <si>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</si>
  <si>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</si>
  <si>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</si>
  <si>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</si>
  <si>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</si>
  <si>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</si>
  <si>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</si>
  <si>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</si>
  <si>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</si>
  <si>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</si>
  <si>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</si>
  <si>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</si>
  <si>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</si>
  <si>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</si>
  <si>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</si>
  <si>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</si>
  <si>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</si>
  <si>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</si>
  <si>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</si>
  <si>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</si>
  <si>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</si>
  <si>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</si>
  <si>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</si>
  <si>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</si>
  <si>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</si>
  <si>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</si>
  <si>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</si>
  <si>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</si>
  <si>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</si>
  <si>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</si>
  <si>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</si>
  <si>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</si>
  <si>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</si>
  <si>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</si>
  <si>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</si>
  <si>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</si>
  <si>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</si>
  <si>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</si>
  <si>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</si>
  <si>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</si>
  <si>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</si>
  <si>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</si>
  <si>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</si>
  <si>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</si>
  <si>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</si>
  <si>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</si>
  <si>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</si>
  <si>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</si>
  <si>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</si>
  <si>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</si>
  <si>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</si>
  <si>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</si>
  <si>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</si>
  <si>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</si>
  <si>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</si>
  <si>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</si>
  <si>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</si>
  <si>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</si>
  <si>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</si>
  <si>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</si>
  <si>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</si>
  <si>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</si>
  <si>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</si>
  <si>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</si>
  <si>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</si>
  <si>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</si>
  <si>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</si>
  <si>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</si>
  <si>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</si>
  <si>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</si>
  <si>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</si>
  <si>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</si>
  <si>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</si>
  <si>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</si>
  <si>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</si>
  <si>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</si>
  <si>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</si>
  <si>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</si>
  <si>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</si>
  <si>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</si>
  <si>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</si>
  <si>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</si>
  <si>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</si>
  <si>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</si>
  <si>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</si>
  <si>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</si>
  <si>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</si>
  <si>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</si>
  <si>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</si>
  <si>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</si>
  <si>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</si>
  <si>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</si>
  <si>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</si>
  <si>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</si>
  <si>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</si>
  <si>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</si>
  <si>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</si>
  <si>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</si>
  <si>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</si>
  <si>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</si>
  <si>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</si>
  <si>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</si>
  <si>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</si>
  <si>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</si>
  <si>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</si>
  <si>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</si>
  <si>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</si>
  <si>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</si>
  <si>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</si>
  <si>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</si>
  <si>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</si>
  <si>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</si>
  <si>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</si>
  <si>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</si>
  <si>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</si>
  <si>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</si>
  <si>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</si>
  <si>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</si>
  <si>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</si>
  <si>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</si>
  <si>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</si>
  <si>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</si>
  <si>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</si>
  <si>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</si>
  <si>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</si>
  <si>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</si>
  <si>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</si>
  <si>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</si>
  <si>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</si>
  <si>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</si>
  <si>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</si>
  <si>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</si>
  <si>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</si>
  <si>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</si>
  <si>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</si>
  <si>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</si>
  <si>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</si>
  <si>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</si>
  <si>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</si>
  <si>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</si>
  <si>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</si>
  <si>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</si>
  <si>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</si>
  <si>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</si>
  <si>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</si>
  <si>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</si>
  <si>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</si>
  <si>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</si>
  <si>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</si>
  <si>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</si>
  <si>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</si>
  <si>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</si>
  <si>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</si>
  <si>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</si>
  <si>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</si>
  <si>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</si>
  <si>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</si>
  <si>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</si>
  <si>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</si>
  <si>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</si>
  <si>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</si>
  <si>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</si>
  <si>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</si>
  <si>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</si>
  <si>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</si>
  <si>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</si>
  <si>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</si>
  <si>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</si>
  <si>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</si>
  <si>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</si>
  <si>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</si>
  <si>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</si>
  <si>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</si>
  <si>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</si>
  <si>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</si>
  <si>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</si>
  <si>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</si>
  <si>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</si>
  <si>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</si>
  <si>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</si>
  <si>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</si>
  <si>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</si>
  <si>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</si>
  <si>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</si>
  <si>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</si>
  <si>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</si>
  <si>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</si>
  <si>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</si>
  <si>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</si>
  <si>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</si>
  <si>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</si>
  <si>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</si>
  <si>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</si>
  <si>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</si>
  <si>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</si>
  <si>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</si>
  <si>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</si>
  <si>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</si>
  <si>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</si>
  <si>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</si>
  <si>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</si>
  <si>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</si>
  <si>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</si>
  <si>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</si>
  <si>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</si>
  <si>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</si>
  <si>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</si>
  <si>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</si>
  <si>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</si>
  <si>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</si>
  <si>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</si>
  <si>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</si>
  <si>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</si>
  <si>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</si>
  <si>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</si>
  <si>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</si>
  <si>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</si>
  <si>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</si>
  <si>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</si>
  <si>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</si>
  <si>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</si>
  <si>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</si>
  <si>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</si>
  <si>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</si>
  <si>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</si>
  <si>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</si>
  <si>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</si>
  <si>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</si>
  <si>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</si>
  <si>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</si>
  <si>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</si>
  <si>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</si>
  <si>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</si>
  <si>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</si>
  <si>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</si>
  <si>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</si>
  <si>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</si>
  <si>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</si>
  <si>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</si>
  <si>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</si>
  <si>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</si>
  <si>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</si>
  <si>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</si>
  <si>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</si>
  <si>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</si>
  <si>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</si>
  <si>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</si>
  <si>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</si>
  <si>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</si>
  <si>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</si>
  <si>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</si>
  <si>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</si>
  <si>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</si>
  <si>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</si>
  <si>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</si>
  <si>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</si>
  <si>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</si>
  <si>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</si>
  <si>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</si>
  <si>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</si>
  <si>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</si>
  <si>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</si>
  <si>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</si>
  <si>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</si>
  <si>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</si>
  <si>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</si>
  <si>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</si>
  <si>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</si>
  <si>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</si>
  <si>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</si>
  <si>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</si>
  <si>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</si>
  <si>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</si>
  <si>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</si>
  <si>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</si>
  <si>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</si>
  <si>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</si>
  <si>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</si>
  <si>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</si>
  <si>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</si>
  <si>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</si>
  <si>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</si>
  <si>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</si>
  <si>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</si>
  <si>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</si>
  <si>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</si>
  <si>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</si>
  <si>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</si>
  <si>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</si>
  <si>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</si>
  <si>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</si>
  <si>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</si>
  <si>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</si>
  <si>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</si>
  <si>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</si>
  <si>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</si>
  <si>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</si>
  <si>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</si>
  <si>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</si>
  <si>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</si>
  <si>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</si>
  <si>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</si>
  <si>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</si>
  <si>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</si>
  <si>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</si>
  <si>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</si>
  <si>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</si>
  <si>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</si>
  <si>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</si>
  <si>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</si>
  <si>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</si>
  <si>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</si>
  <si>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</si>
  <si>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</si>
  <si>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</si>
  <si>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</si>
  <si>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</si>
  <si>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</si>
  <si>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</si>
  <si>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</si>
  <si>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</si>
  <si>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</si>
  <si>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</si>
  <si>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</si>
  <si>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</si>
  <si>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</si>
  <si>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</si>
  <si>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</si>
  <si>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</si>
  <si>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</si>
  <si>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</si>
  <si>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</si>
  <si>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</si>
  <si>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</si>
  <si>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</si>
  <si>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</si>
  <si>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</si>
  <si>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</si>
  <si>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</si>
  <si>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</si>
  <si>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</si>
  <si>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</si>
  <si>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</si>
  <si>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</si>
  <si>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</si>
  <si>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</si>
  <si>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</si>
  <si>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</si>
  <si>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</si>
  <si>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</si>
  <si>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</si>
  <si>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</si>
  <si>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</si>
  <si>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</si>
  <si>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</si>
  <si>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</si>
  <si>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</si>
  <si>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</si>
  <si>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</si>
  <si>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</si>
  <si>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</si>
  <si>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</si>
  <si>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</si>
  <si>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</si>
  <si>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</si>
  <si>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</si>
  <si>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</si>
  <si>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</si>
  <si>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</si>
  <si>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</si>
  <si>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</si>
  <si>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</si>
  <si>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</si>
  <si>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</si>
  <si>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</si>
  <si>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</si>
  <si>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</si>
  <si>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</si>
  <si>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</si>
  <si>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</si>
  <si>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</si>
  <si>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</si>
  <si>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</si>
  <si>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</si>
  <si>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</si>
  <si>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</si>
  <si>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</si>
  <si>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</si>
  <si>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</si>
  <si>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</si>
  <si>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</si>
  <si>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</si>
  <si>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</si>
  <si>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</si>
  <si>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</si>
  <si>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</si>
  <si>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</si>
  <si>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</si>
  <si>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</si>
  <si>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</si>
  <si>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</si>
  <si>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</si>
  <si>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</si>
  <si>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</si>
  <si>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</si>
  <si>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</si>
  <si>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</si>
  <si>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</si>
  <si>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</si>
  <si>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</si>
  <si>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</si>
  <si>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</si>
  <si>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</si>
  <si>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</si>
  <si>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</si>
  <si>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</si>
  <si>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</si>
  <si>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</si>
  <si>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</si>
  <si>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</si>
  <si>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</si>
  <si>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</si>
  <si>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</si>
  <si>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</si>
  <si>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</si>
  <si>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</si>
  <si>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</si>
  <si>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</si>
  <si>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</si>
  <si>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</si>
  <si>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</si>
  <si>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</si>
  <si>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</si>
  <si>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</si>
  <si>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</si>
  <si>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</si>
  <si>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</si>
  <si>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</si>
  <si>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</si>
  <si>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</si>
  <si>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</si>
  <si>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</si>
  <si>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</si>
  <si>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</si>
  <si>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</si>
  <si>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</si>
  <si>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</si>
  <si>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</si>
  <si>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</si>
  <si>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</si>
  <si>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</si>
  <si>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</si>
  <si>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</si>
  <si>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</si>
  <si>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</si>
  <si>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</si>
  <si>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</si>
  <si>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</si>
  <si>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</si>
  <si>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</si>
  <si>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</si>
  <si>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</si>
  <si>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</si>
  <si>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</si>
  <si>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</si>
  <si>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</si>
  <si>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</si>
  <si>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</si>
  <si>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</si>
  <si>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</si>
  <si>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</si>
  <si>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</si>
  <si>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</si>
  <si>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</si>
  <si>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</si>
  <si>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</si>
  <si>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</si>
  <si>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</si>
  <si>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</si>
  <si>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</si>
  <si>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</si>
  <si>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</si>
  <si>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</si>
  <si>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</si>
  <si>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</si>
  <si>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</si>
  <si>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</si>
  <si>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</si>
  <si>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</si>
  <si>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</si>
  <si>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</si>
  <si>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</si>
  <si>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</si>
  <si>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</si>
  <si>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</si>
  <si>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</si>
  <si>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</si>
  <si>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</si>
  <si>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</si>
  <si>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</si>
  <si>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</si>
  <si>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</si>
  <si>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</si>
  <si>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</si>
  <si>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</si>
  <si>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</si>
  <si>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</si>
  <si>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</si>
  <si>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</si>
  <si>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</si>
  <si>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</si>
  <si>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</si>
  <si>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</si>
  <si>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</si>
  <si>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</si>
  <si>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</si>
  <si>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</si>
  <si>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</si>
  <si>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</si>
  <si>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</si>
  <si>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</si>
  <si>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</si>
  <si>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</si>
  <si>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</si>
  <si>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</si>
  <si>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</si>
  <si>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</si>
  <si>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</si>
  <si>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</si>
  <si>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</si>
  <si>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</si>
  <si>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</si>
  <si>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</si>
  <si>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</si>
  <si>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</si>
  <si>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</si>
  <si>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</si>
  <si>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</si>
  <si>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</si>
  <si>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</si>
  <si>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</si>
  <si>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</si>
  <si>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</si>
  <si>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</si>
  <si>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</si>
  <si>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</si>
  <si>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</si>
  <si>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</si>
  <si>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</si>
  <si>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</si>
  <si>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</si>
  <si>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</si>
  <si>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</si>
  <si>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</si>
  <si>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</si>
  <si>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</si>
  <si>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</si>
  <si>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</si>
  <si>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</si>
  <si>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</si>
  <si>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</si>
  <si>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</si>
  <si>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</si>
  <si>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</si>
  <si>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</si>
  <si>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</si>
  <si>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</si>
  <si>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</si>
  <si>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</si>
  <si>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</si>
  <si>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</si>
  <si>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</si>
  <si>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</si>
  <si>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</si>
  <si>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</si>
  <si>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</si>
  <si>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</si>
  <si>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</si>
  <si>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</si>
  <si>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</si>
  <si>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</si>
  <si>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</si>
  <si>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</si>
  <si>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</si>
  <si>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</si>
  <si>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</si>
  <si>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</si>
  <si>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</si>
  <si>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</si>
  <si>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</si>
  <si>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</si>
  <si>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</si>
  <si>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</si>
  <si>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</si>
  <si>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</si>
  <si>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</si>
  <si>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</si>
  <si>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</si>
  <si>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</si>
  <si>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</si>
  <si>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</si>
  <si>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</si>
  <si>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</si>
  <si>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</si>
  <si>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</si>
  <si>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</si>
  <si>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</si>
  <si>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</si>
  <si>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</si>
  <si>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</si>
  <si>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</si>
  <si>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</si>
  <si>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</si>
  <si>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</si>
  <si>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</si>
  <si>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</si>
  <si>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</si>
  <si>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</si>
  <si>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</si>
  <si>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</si>
  <si>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</si>
  <si>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</si>
  <si>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</si>
  <si>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</si>
  <si>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</si>
  <si>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</si>
  <si>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</si>
  <si>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</si>
  <si>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</si>
  <si>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</si>
  <si>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</si>
  <si>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</si>
  <si>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</si>
  <si>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</si>
  <si>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</si>
  <si>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</si>
  <si>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</si>
  <si>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</si>
  <si>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</si>
  <si>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</si>
  <si>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</si>
  <si>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</si>
  <si>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</si>
  <si>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</si>
  <si>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</si>
  <si>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</si>
  <si>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</si>
  <si>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</si>
  <si>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</si>
  <si>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</si>
  <si>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</si>
  <si>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</si>
  <si>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</si>
  <si>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</si>
  <si>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</si>
  <si>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</si>
  <si>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</si>
  <si>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</si>
  <si>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</si>
  <si>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</si>
  <si>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</si>
  <si>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</si>
  <si>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</si>
  <si>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</si>
  <si>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</si>
  <si>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</si>
  <si>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</si>
  <si>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</si>
  <si>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</si>
  <si>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</si>
  <si>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</si>
  <si>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</si>
  <si>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</si>
  <si>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</si>
  <si>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</si>
  <si>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</si>
  <si>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</si>
  <si>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</si>
  <si>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</si>
  <si>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</si>
  <si>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</si>
  <si>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</si>
  <si>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</si>
  <si>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</si>
  <si>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</si>
  <si>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</si>
  <si>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</si>
  <si>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</si>
  <si>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</si>
  <si>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</si>
  <si>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</si>
  <si>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</si>
  <si>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</si>
  <si>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</si>
  <si>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</si>
  <si>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</si>
  <si>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</si>
  <si>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</si>
  <si>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</si>
  <si>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</si>
  <si>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</si>
  <si>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</si>
  <si>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</si>
  <si>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</si>
  <si>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</si>
  <si>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</si>
  <si>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</si>
  <si>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</si>
  <si>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</si>
  <si>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</si>
  <si>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</si>
  <si>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</si>
  <si>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</si>
  <si>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</si>
  <si>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</si>
  <si>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</si>
  <si>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</si>
  <si>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</si>
  <si>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</si>
  <si>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</si>
  <si>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</si>
  <si>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</si>
  <si>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</si>
  <si>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</si>
  <si>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</si>
  <si>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</si>
  <si>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</si>
  <si>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</si>
  <si>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</si>
  <si>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</si>
  <si>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</si>
  <si>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</si>
  <si>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</si>
  <si>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</si>
  <si>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</si>
  <si>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</si>
  <si>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</si>
  <si>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</si>
  <si>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</si>
  <si>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</si>
  <si>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</si>
  <si>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</si>
  <si>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</si>
  <si>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</si>
  <si>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</si>
  <si>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</si>
  <si>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</si>
  <si>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</si>
  <si>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</si>
  <si>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</si>
  <si>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</si>
  <si>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</si>
  <si>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</si>
  <si>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</si>
  <si>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</si>
  <si>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</si>
  <si>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</si>
  <si>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</si>
  <si>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</si>
  <si>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</si>
  <si>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</si>
  <si>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</si>
  <si>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</si>
  <si>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</si>
  <si>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</si>
  <si>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</si>
  <si>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</si>
  <si>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</si>
  <si>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</si>
  <si>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</si>
  <si>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</si>
  <si>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</si>
  <si>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</si>
  <si>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</si>
  <si>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</si>
  <si>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</si>
  <si>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</si>
  <si>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</si>
  <si>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</si>
  <si>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</si>
  <si>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</si>
  <si>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</si>
  <si>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</si>
  <si>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</si>
  <si>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</si>
  <si>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</si>
  <si>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</si>
  <si>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</si>
  <si>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</si>
  <si>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</si>
  <si>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</si>
  <si>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</si>
  <si>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</si>
  <si>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</si>
  <si>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</si>
  <si>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</si>
  <si>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</si>
  <si>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</si>
  <si>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</si>
  <si>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</si>
  <si>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</si>
  <si>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</si>
  <si>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</si>
  <si>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</si>
  <si>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</si>
  <si>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</si>
  <si>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</si>
  <si>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</si>
  <si>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</si>
  <si>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</si>
  <si>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</si>
  <si>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</si>
  <si>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</si>
  <si>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</si>
  <si>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</si>
  <si>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</si>
  <si>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</si>
  <si>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</si>
  <si>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</si>
  <si>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</si>
  <si>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</si>
  <si>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</si>
  <si>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</si>
  <si>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</si>
  <si>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</si>
  <si>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</si>
  <si>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</si>
  <si>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</si>
  <si>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</si>
  <si>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</si>
  <si>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</si>
  <si>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</si>
  <si>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</si>
  <si>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</si>
  <si>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</si>
  <si>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</si>
  <si>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</si>
  <si>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</si>
  <si>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</si>
  <si>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</si>
  <si>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</si>
  <si>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</si>
  <si>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</si>
  <si>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</si>
  <si>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</si>
  <si>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</si>
  <si>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</si>
  <si>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</si>
  <si>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</si>
  <si>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</si>
  <si>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</si>
  <si>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</si>
  <si>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</si>
  <si>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</si>
  <si>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</si>
  <si>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</si>
  <si>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</si>
  <si>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</si>
  <si>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</si>
  <si>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</si>
  <si>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</si>
  <si>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</si>
  <si>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</si>
  <si>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</si>
  <si>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</si>
  <si>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</si>
  <si>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</si>
  <si>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</si>
  <si>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</si>
  <si>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</si>
  <si>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</si>
  <si>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</si>
  <si>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</si>
  <si>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</si>
  <si>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</si>
  <si>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</si>
  <si>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</si>
  <si>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</si>
  <si>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</si>
  <si>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</si>
  <si>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</si>
  <si>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</si>
  <si>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</si>
  <si>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</si>
  <si>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</si>
  <si>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</si>
  <si>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</si>
  <si>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</si>
  <si>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</si>
  <si>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</si>
  <si>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</si>
  <si>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</si>
  <si>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</si>
  <si>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</si>
  <si>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</si>
  <si>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</si>
  <si>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</si>
  <si>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</si>
  <si>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</si>
  <si>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</si>
  <si>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</si>
  <si>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</si>
  <si>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</si>
  <si>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</si>
  <si>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</si>
  <si>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</si>
  <si>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</si>
  <si>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</si>
  <si>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</si>
  <si>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</si>
  <si>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</si>
  <si>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</si>
  <si>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</si>
  <si>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</si>
  <si>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</si>
  <si>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</si>
  <si>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</si>
  <si>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</si>
  <si>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</si>
  <si>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</si>
  <si>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</si>
  <si>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</si>
  <si>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</si>
  <si>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</si>
  <si>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</si>
  <si>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</si>
  <si>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</si>
  <si>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</si>
  <si>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</si>
  <si>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</si>
  <si>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</si>
  <si>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</si>
  <si>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</si>
  <si>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</si>
  <si>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</si>
  <si>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</si>
  <si>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</si>
  <si>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</si>
  <si>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</si>
  <si>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</si>
  <si>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</si>
  <si>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</si>
  <si>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</si>
  <si>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</si>
  <si>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</si>
  <si>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</si>
  <si>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</si>
  <si>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</si>
  <si>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</si>
  <si>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</si>
  <si>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</si>
  <si>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</si>
  <si>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</si>
  <si>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</si>
  <si>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</si>
  <si>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</si>
  <si>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</si>
  <si>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</si>
  <si>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</si>
  <si>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</si>
  <si>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</si>
  <si>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</si>
  <si>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</si>
  <si>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</si>
  <si>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</si>
  <si>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</si>
  <si>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</si>
  <si>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</si>
  <si>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</si>
  <si>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</si>
  <si>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</si>
  <si>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</si>
  <si>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</si>
  <si>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</si>
  <si>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</si>
  <si>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</si>
  <si>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</si>
  <si>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</si>
  <si>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</si>
  <si>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</si>
  <si>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</si>
  <si>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</si>
  <si>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</si>
  <si>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</si>
  <si>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</si>
  <si>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</si>
  <si>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</si>
  <si>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</si>
  <si>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</si>
  <si>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</si>
  <si>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</si>
  <si>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</si>
  <si>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</si>
  <si>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</si>
  <si>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</si>
  <si>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</si>
  <si>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</si>
  <si>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</si>
  <si>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</si>
  <si>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</si>
  <si>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</si>
  <si>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</si>
  <si>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</si>
  <si>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</si>
  <si>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</si>
  <si>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</si>
  <si>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</si>
  <si>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</si>
  <si>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</si>
  <si>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</si>
  <si>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</si>
  <si>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</si>
  <si>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</si>
  <si>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</si>
  <si>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</si>
  <si>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</si>
  <si>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</si>
  <si>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</si>
  <si>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</si>
  <si>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</si>
  <si>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</si>
  <si>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</si>
  <si>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</si>
  <si>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</si>
  <si>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</si>
  <si>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</si>
  <si>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</si>
  <si>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</si>
  <si>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</si>
  <si>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</si>
  <si>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</si>
  <si>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</si>
  <si>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</si>
  <si>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</si>
  <si>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</si>
  <si>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</si>
  <si>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</si>
  <si>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</si>
  <si>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</si>
  <si>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</si>
  <si>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</si>
  <si>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</si>
  <si>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</si>
  <si>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</si>
  <si>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</si>
  <si>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</si>
  <si>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</si>
  <si>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</si>
  <si>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</si>
  <si>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</si>
  <si>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</si>
  <si>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</si>
  <si>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</si>
  <si>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</si>
  <si>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</si>
  <si>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</si>
  <si>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</si>
  <si>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</si>
  <si>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</si>
  <si>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</si>
  <si>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</si>
  <si>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</si>
  <si>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</si>
  <si>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</si>
  <si>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</si>
  <si>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</si>
  <si>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</si>
  <si>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</si>
  <si>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</si>
  <si>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</si>
  <si>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</si>
  <si>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</si>
  <si>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</si>
  <si>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</si>
  <si>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</si>
  <si>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</si>
  <si>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</si>
  <si>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</si>
  <si>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</si>
  <si>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</si>
  <si>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</si>
  <si>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</si>
  <si>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</si>
  <si>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</si>
  <si>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</si>
  <si>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</si>
  <si>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</si>
  <si>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</si>
  <si>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</si>
  <si>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</si>
  <si>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</si>
  <si>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</si>
  <si>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</si>
  <si>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</si>
  <si>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</si>
  <si>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</si>
  <si>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</si>
  <si>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</si>
  <si>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</si>
  <si>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</si>
  <si>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</si>
  <si>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</si>
  <si>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</si>
  <si>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</si>
  <si>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</si>
  <si>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</si>
  <si>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</si>
  <si>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</si>
  <si>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</si>
  <si>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</si>
  <si>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</si>
  <si>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</si>
  <si>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</si>
  <si>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</si>
  <si>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</si>
  <si>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</si>
  <si>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</si>
  <si>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</si>
  <si>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</si>
  <si>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</si>
  <si>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</si>
  <si>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</si>
  <si>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</si>
  <si>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</si>
  <si>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</si>
  <si>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</si>
  <si>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</si>
  <si>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</si>
  <si>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</si>
  <si>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</si>
  <si>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</si>
  <si>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</si>
  <si>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</si>
  <si>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</si>
  <si>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</si>
  <si>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</si>
  <si>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</si>
  <si>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</si>
  <si>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</si>
  <si>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</si>
  <si>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</si>
  <si>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</si>
  <si>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</si>
  <si>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</si>
  <si>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</si>
  <si>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</si>
  <si>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</si>
  <si>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</si>
  <si>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</si>
  <si>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</si>
  <si>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</si>
  <si>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</si>
  <si>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</si>
  <si>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</si>
  <si>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</si>
  <si>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</si>
  <si>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</si>
  <si>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</si>
  <si>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</si>
  <si>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</si>
  <si>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</si>
  <si>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</si>
  <si>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</si>
  <si>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</si>
  <si>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</si>
  <si>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</si>
  <si>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</si>
  <si>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</si>
  <si>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</si>
  <si>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</si>
  <si>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</si>
  <si>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</si>
  <si>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</si>
  <si>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</si>
  <si>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</si>
  <si>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</si>
  <si>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</si>
  <si>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</si>
  <si>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</si>
  <si>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</si>
  <si>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</si>
  <si>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</si>
  <si>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</si>
  <si>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</si>
  <si>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</si>
  <si>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</si>
  <si>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</si>
  <si>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</si>
  <si>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</si>
  <si>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</si>
  <si>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</si>
  <si>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</si>
  <si>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</si>
  <si>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</si>
  <si>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</si>
  <si>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</si>
  <si>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</si>
  <si>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</si>
  <si>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</si>
  <si>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</si>
  <si>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</si>
  <si>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</si>
  <si>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</si>
  <si>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</si>
  <si>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</si>
  <si>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</si>
  <si>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</si>
  <si>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</si>
  <si>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</si>
  <si>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</si>
  <si>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</si>
  <si>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</si>
  <si>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</si>
  <si>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</si>
  <si>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</si>
  <si>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</si>
  <si>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</si>
  <si>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</si>
  <si>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</si>
  <si>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</si>
  <si>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</si>
  <si>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</si>
  <si>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</si>
  <si>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</si>
  <si>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</si>
  <si>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</si>
  <si>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</si>
  <si>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</si>
  <si>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</si>
  <si>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</si>
  <si>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</si>
  <si>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</si>
  <si>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</si>
  <si>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</si>
  <si>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</si>
  <si>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</si>
  <si>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</si>
  <si>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</si>
  <si>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</si>
  <si>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</si>
  <si>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</si>
  <si>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</si>
  <si>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</si>
  <si>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</si>
  <si>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</si>
  <si>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</si>
  <si>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</si>
  <si>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</si>
  <si>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</si>
  <si>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</si>
  <si>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</si>
  <si>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</si>
  <si>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</si>
  <si>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</si>
  <si>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</si>
  <si>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</si>
  <si>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</si>
  <si>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</si>
  <si>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</si>
  <si>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</si>
  <si>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</si>
  <si>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</si>
  <si>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</si>
  <si>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</si>
  <si>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</si>
  <si>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</si>
  <si>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</si>
  <si>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</si>
  <si>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</si>
  <si>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</si>
  <si>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</si>
  <si>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</si>
  <si>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</si>
  <si>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</si>
  <si>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</si>
  <si>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</si>
  <si>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</si>
  <si>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</si>
  <si>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</si>
  <si>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</si>
  <si>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</si>
  <si>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</si>
  <si>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</si>
  <si>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</si>
  <si>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</si>
  <si>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</si>
  <si>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</si>
  <si>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</si>
  <si>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</si>
  <si>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</si>
  <si>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</si>
  <si>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</si>
  <si>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</si>
  <si>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</si>
  <si>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</si>
  <si>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</si>
  <si>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</si>
  <si>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</si>
  <si>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</si>
  <si>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</si>
  <si>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</si>
  <si>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</si>
  <si>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</si>
  <si>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</si>
  <si>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</si>
  <si>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</si>
  <si>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</si>
  <si>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</si>
  <si>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</si>
  <si>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</si>
  <si>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</si>
  <si>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</si>
  <si>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</si>
  <si>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</si>
  <si>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</si>
  <si>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</si>
  <si>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</si>
  <si>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</si>
  <si>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</si>
  <si>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</si>
  <si>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</si>
  <si>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</si>
  <si>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</si>
  <si>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</si>
  <si>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</si>
  <si>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</si>
  <si>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</si>
  <si>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</si>
  <si>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</si>
  <si>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</si>
  <si>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</si>
  <si>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</si>
  <si>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</si>
  <si>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</si>
  <si>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</si>
  <si>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</si>
  <si>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</si>
  <si>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</si>
  <si>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</si>
  <si>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</si>
  <si>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</si>
  <si>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</si>
  <si>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</si>
  <si>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</si>
  <si>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</si>
  <si>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</si>
  <si>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</si>
  <si>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</si>
  <si>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</si>
  <si>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</si>
  <si>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</si>
  <si>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</si>
  <si>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</si>
  <si>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</si>
  <si>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</si>
  <si>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</si>
  <si>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</si>
  <si>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</si>
  <si>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</si>
  <si>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</si>
  <si>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</si>
  <si>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</si>
  <si>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</si>
  <si>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</si>
  <si>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</si>
  <si>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</si>
  <si>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</si>
  <si>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</si>
  <si>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</si>
  <si>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</si>
  <si>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</si>
  <si>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</si>
  <si>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</si>
  <si>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</si>
  <si>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</si>
  <si>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</si>
  <si>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</si>
  <si>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</si>
  <si>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</si>
  <si>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</si>
  <si>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</si>
  <si>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</si>
  <si>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</si>
  <si>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</si>
  <si>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</si>
  <si>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</si>
  <si>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</si>
  <si>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</si>
  <si>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</si>
  <si>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</si>
  <si>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</si>
  <si>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</si>
  <si>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</si>
  <si>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</si>
  <si>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</si>
  <si>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</si>
  <si>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</si>
  <si>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</si>
  <si>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</si>
  <si>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</si>
  <si>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</si>
  <si>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</si>
  <si>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</si>
  <si>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</si>
  <si>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</si>
  <si>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</si>
  <si>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</si>
  <si>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</si>
  <si>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</si>
  <si>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</si>
  <si>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</si>
  <si>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</si>
  <si>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</si>
  <si>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</si>
  <si>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</si>
  <si>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</si>
  <si>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</si>
  <si>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</si>
  <si>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</si>
  <si>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</si>
  <si>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</si>
  <si>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</si>
  <si>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</si>
  <si>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</si>
  <si>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</si>
  <si>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</si>
  <si>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</si>
  <si>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</si>
  <si>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</si>
  <si>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</si>
  <si>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</si>
  <si>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</si>
  <si>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</si>
  <si>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</si>
  <si>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</si>
  <si>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</si>
  <si>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</si>
  <si>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</si>
  <si>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</si>
  <si>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</si>
  <si>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</si>
  <si>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</si>
  <si>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</si>
  <si>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</si>
  <si>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</si>
  <si>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</si>
  <si>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</si>
  <si>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</si>
  <si>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</si>
  <si>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</si>
  <si>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</si>
  <si>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</si>
  <si>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</si>
  <si>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</si>
  <si>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</si>
  <si>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</si>
  <si>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</si>
  <si>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</si>
  <si>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</si>
  <si>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</si>
  <si>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</si>
  <si>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</si>
  <si>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</si>
  <si>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</si>
  <si>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</si>
  <si>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</si>
  <si>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</si>
  <si>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</si>
  <si>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</si>
  <si>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</si>
  <si>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</si>
  <si>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</si>
  <si>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</si>
  <si>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</si>
  <si>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</si>
  <si>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</si>
  <si>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</si>
  <si>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</si>
  <si>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</si>
  <si>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</si>
  <si>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</si>
  <si>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</si>
  <si>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</si>
  <si>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</si>
  <si>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</si>
  <si>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</si>
  <si>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</si>
  <si>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</si>
  <si>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</si>
  <si>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</si>
  <si>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</si>
  <si>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</si>
  <si>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</si>
  <si>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</si>
  <si>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</si>
  <si>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</si>
  <si>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</si>
  <si>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</si>
  <si>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</si>
  <si>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</si>
  <si>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</si>
  <si>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</si>
  <si>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</si>
  <si>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</si>
  <si>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</si>
  <si>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</si>
  <si>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</si>
  <si>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</si>
  <si>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</si>
  <si>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</si>
  <si>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</si>
  <si>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</si>
  <si>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</si>
  <si>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</si>
  <si>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</si>
  <si>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</si>
  <si>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</si>
  <si>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</si>
  <si>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</si>
  <si>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</si>
  <si>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</si>
  <si>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</si>
  <si>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</si>
  <si>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</si>
  <si>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</si>
  <si>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</si>
  <si>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</si>
  <si>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</si>
  <si>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</si>
  <si>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</si>
  <si>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</si>
  <si>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</si>
  <si>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</si>
  <si>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</si>
  <si>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</si>
  <si>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</si>
  <si>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</si>
  <si>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</si>
  <si>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</si>
  <si>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</si>
  <si>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</si>
  <si>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</si>
  <si>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</si>
  <si>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</si>
  <si>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</si>
  <si>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</si>
  <si>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</si>
  <si>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</si>
  <si>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</si>
  <si>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</si>
  <si>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</si>
  <si>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</si>
  <si>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</si>
  <si>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</si>
  <si>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</si>
  <si>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</si>
  <si>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</si>
  <si>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</si>
  <si>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</si>
  <si>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</si>
  <si>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</si>
  <si>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</si>
  <si>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</si>
  <si>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</si>
  <si>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</si>
  <si>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</si>
  <si>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</si>
  <si>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</si>
  <si>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</si>
  <si>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</si>
  <si>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</si>
  <si>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</si>
  <si>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</si>
  <si>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</si>
  <si>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</si>
  <si>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</si>
  <si>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</si>
  <si>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</si>
  <si>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</si>
  <si>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</si>
  <si>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</si>
  <si>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</si>
  <si>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</si>
  <si>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</si>
  <si>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</si>
  <si>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</si>
  <si>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</si>
  <si>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</si>
  <si>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</si>
  <si>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</si>
  <si>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</si>
  <si>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</si>
  <si>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</si>
  <si>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</si>
  <si>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</si>
  <si>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</si>
  <si>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</si>
  <si>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</si>
  <si>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</si>
  <si>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</si>
  <si>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</si>
  <si>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</si>
  <si>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</si>
  <si>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</si>
  <si>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</si>
  <si>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</si>
  <si>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</si>
  <si>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</si>
  <si>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</si>
  <si>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</si>
  <si>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</si>
  <si>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</si>
  <si>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</si>
  <si>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</si>
  <si>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</si>
  <si>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</si>
  <si>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</si>
  <si>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</si>
  <si>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</si>
  <si>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</si>
  <si>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</si>
  <si>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</si>
  <si>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</si>
  <si>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</si>
  <si>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</si>
  <si>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</si>
  <si>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</si>
  <si>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</si>
  <si>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</si>
  <si>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</si>
  <si>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</si>
  <si>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</si>
  <si>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</si>
  <si>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</si>
  <si>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</si>
  <si>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</si>
  <si>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</si>
  <si>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</si>
  <si>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</si>
  <si>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</si>
  <si>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</si>
  <si>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</si>
  <si>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</si>
  <si>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</si>
  <si>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</si>
  <si>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</si>
  <si>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</si>
  <si>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</si>
  <si>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</si>
  <si>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</si>
  <si>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</si>
  <si>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</si>
  <si>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</si>
  <si>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</si>
  <si>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</si>
  <si>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</si>
  <si>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</si>
  <si>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</si>
  <si>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</si>
  <si>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</si>
  <si>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</si>
  <si>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</si>
  <si>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</si>
  <si>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</si>
  <si>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</si>
  <si>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</si>
  <si>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</si>
  <si>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</si>
  <si>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</si>
  <si>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</si>
  <si>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</si>
  <si>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</si>
  <si>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</si>
  <si>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</si>
  <si>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</si>
  <si>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</si>
  <si>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</si>
  <si>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</si>
  <si>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</si>
  <si>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</si>
  <si>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</si>
  <si>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</si>
  <si>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</si>
  <si>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</si>
  <si>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</si>
  <si>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</si>
  <si>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</si>
  <si>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</si>
  <si>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</si>
  <si>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</si>
  <si>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</si>
  <si>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</si>
  <si>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</si>
  <si>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</si>
  <si>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</si>
  <si>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</si>
  <si>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</si>
  <si>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</si>
  <si>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</si>
  <si>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</si>
  <si>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</si>
  <si>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</si>
  <si>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</si>
  <si>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</si>
  <si>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</si>
  <si>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</si>
  <si>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</si>
  <si>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</si>
  <si>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</si>
  <si>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</si>
  <si>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</si>
  <si>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</si>
  <si>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</si>
  <si>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</si>
  <si>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</si>
  <si>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</si>
  <si>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</si>
  <si>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</si>
  <si>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</si>
  <si>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</si>
  <si>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</si>
  <si>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</si>
  <si>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</si>
  <si>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</si>
  <si>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</si>
  <si>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</si>
  <si>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</si>
  <si>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</si>
  <si>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</si>
  <si>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</si>
  <si>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</si>
  <si>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</si>
  <si>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</si>
  <si>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</si>
  <si>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</si>
  <si>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</si>
  <si>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</si>
  <si>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</si>
  <si>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</si>
  <si>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</si>
  <si>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</si>
  <si>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</si>
  <si>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</si>
  <si>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</si>
  <si>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</si>
  <si>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</si>
  <si>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</si>
  <si>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</si>
  <si>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</si>
  <si>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</si>
  <si>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</si>
  <si>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</si>
  <si>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</si>
  <si>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</si>
  <si>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</si>
  <si>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</si>
  <si>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</si>
  <si>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</si>
  <si>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</si>
  <si>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</si>
  <si>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</si>
  <si>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</si>
  <si>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</si>
  <si>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</si>
  <si>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</si>
  <si>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</si>
  <si>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</si>
  <si>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</si>
  <si>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</si>
  <si>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</si>
  <si>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</si>
  <si>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</si>
  <si>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</si>
  <si>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</si>
  <si>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</si>
  <si>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</si>
  <si>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</si>
  <si>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</si>
  <si>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</si>
  <si>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</si>
  <si>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</si>
  <si>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</si>
  <si>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</si>
  <si>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</si>
  <si>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</si>
  <si>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</si>
  <si>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</si>
  <si>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</si>
  <si>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</si>
  <si>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</si>
  <si>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</si>
  <si>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</si>
  <si>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</si>
  <si>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</si>
  <si>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</si>
  <si>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</si>
  <si>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</si>
  <si>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</si>
  <si>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</si>
  <si>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</si>
  <si>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</si>
  <si>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</si>
  <si>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</si>
  <si>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</si>
  <si>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</si>
  <si>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</si>
  <si>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</si>
  <si>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</si>
  <si>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</si>
  <si>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</si>
  <si>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</si>
  <si>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</si>
  <si>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</si>
  <si>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</si>
  <si>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</si>
  <si>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</si>
  <si>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</si>
  <si>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</si>
  <si>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</si>
  <si>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</si>
  <si>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</si>
  <si>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</si>
  <si>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</si>
  <si>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</si>
  <si>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</si>
  <si>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</si>
  <si>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</si>
  <si>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</si>
  <si>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</si>
  <si>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</si>
  <si>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</si>
  <si>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</si>
  <si>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</si>
  <si>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</si>
  <si>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</si>
  <si>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</si>
  <si>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</si>
  <si>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</si>
  <si>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</si>
  <si>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</si>
  <si>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</si>
  <si>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</si>
  <si>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</si>
  <si>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</si>
  <si>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</si>
  <si>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</si>
  <si>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</si>
  <si>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</si>
  <si>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</si>
  <si>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</si>
  <si>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</si>
  <si>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</si>
  <si>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</si>
  <si>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</si>
  <si>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</si>
  <si>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</si>
  <si>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</si>
  <si>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</si>
  <si>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</si>
  <si>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</si>
  <si>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</si>
  <si>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</si>
  <si>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</si>
  <si>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</si>
  <si>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</si>
  <si>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</si>
  <si>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</si>
  <si>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</si>
  <si>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</si>
  <si>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</si>
  <si>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</si>
  <si>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</si>
  <si>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</si>
  <si>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</si>
  <si>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</si>
  <si>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</si>
  <si>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</si>
  <si>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</si>
  <si>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</si>
  <si>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</si>
  <si>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</si>
  <si>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</si>
  <si>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</si>
  <si>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</si>
  <si>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</si>
  <si>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</si>
  <si>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</si>
  <si>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</si>
  <si>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</si>
  <si>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</si>
  <si>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</si>
  <si>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</si>
  <si>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</si>
  <si>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</si>
  <si>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</si>
  <si>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</si>
  <si>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</si>
  <si>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</si>
  <si>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</si>
  <si>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</si>
  <si>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</si>
  <si>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</si>
  <si>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</si>
  <si>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</si>
  <si>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</si>
  <si>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</si>
  <si>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</si>
  <si>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</si>
  <si>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</si>
  <si>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</si>
  <si>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</si>
  <si>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</si>
  <si>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</si>
  <si>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</si>
  <si>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</si>
  <si>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</si>
  <si>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</si>
  <si>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</si>
  <si>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</si>
  <si>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</si>
  <si>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</si>
  <si>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</si>
  <si>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</si>
  <si>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</si>
  <si>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</si>
  <si>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</si>
  <si>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</si>
  <si>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</si>
  <si>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</si>
  <si>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</si>
  <si>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</si>
  <si>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</si>
  <si>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</si>
  <si>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</si>
  <si>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</si>
  <si>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</si>
  <si>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</si>
  <si>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</si>
  <si>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</si>
  <si>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</si>
  <si>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</si>
  <si>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</si>
  <si>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</si>
  <si>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</si>
  <si>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</si>
  <si>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</si>
  <si>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</si>
  <si>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</si>
  <si>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</si>
  <si>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</si>
  <si>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</si>
  <si>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</si>
  <si>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</si>
  <si>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</si>
  <si>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</si>
  <si>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</si>
  <si>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</si>
  <si>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</si>
  <si>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</si>
  <si>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</si>
  <si>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</si>
  <si>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</si>
  <si>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</si>
  <si>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</si>
  <si>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</si>
  <si>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</si>
  <si>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</si>
  <si>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</si>
  <si>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</si>
  <si>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</si>
  <si>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</si>
  <si>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</si>
  <si>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</si>
  <si>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</si>
  <si>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</si>
  <si>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</si>
  <si>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</si>
  <si>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</si>
  <si>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</si>
  <si>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</si>
  <si>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</si>
  <si>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</si>
  <si>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</si>
  <si>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</si>
  <si>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</si>
  <si>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</si>
  <si>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</si>
  <si>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</si>
  <si>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</si>
  <si>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</si>
  <si>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</si>
  <si>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</si>
  <si>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</si>
  <si>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</si>
  <si>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</si>
  <si>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</si>
  <si>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</si>
  <si>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</si>
  <si>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</si>
  <si>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</si>
  <si>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</si>
  <si>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</si>
  <si>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</si>
  <si>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</si>
  <si>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</si>
  <si>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</si>
  <si>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</si>
  <si>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</si>
  <si>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</si>
  <si>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</si>
  <si>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</si>
  <si>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</si>
  <si>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</si>
  <si>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</si>
  <si>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</si>
  <si>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</si>
  <si>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</si>
  <si>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</si>
  <si>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</si>
  <si>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</si>
  <si>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</si>
  <si>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</si>
  <si>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</si>
  <si>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</si>
  <si>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</si>
  <si>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</si>
  <si>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</si>
  <si>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</si>
  <si>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</si>
  <si>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</si>
  <si>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</si>
  <si>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</si>
  <si>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</si>
  <si>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</si>
  <si>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</si>
  <si>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</si>
  <si>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</si>
  <si>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</si>
  <si>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</si>
  <si>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</si>
  <si>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</si>
  <si>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</si>
  <si>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</si>
  <si>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</si>
  <si>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</si>
  <si>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</si>
  <si>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</si>
  <si>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</si>
  <si>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</si>
  <si>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</si>
  <si>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</si>
  <si>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</si>
  <si>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</si>
  <si>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</si>
  <si>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</si>
  <si>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</si>
  <si>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</si>
  <si>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</si>
  <si>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</si>
  <si>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</si>
  <si>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</si>
  <si>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</si>
  <si>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</si>
  <si>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</si>
  <si>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</si>
  <si>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</si>
  <si>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</si>
  <si>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</si>
  <si>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</si>
  <si>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</si>
  <si>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</si>
  <si>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</si>
  <si>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</si>
  <si>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</si>
  <si>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</si>
  <si>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</si>
  <si>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</si>
  <si>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</si>
  <si>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</si>
  <si>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</si>
  <si>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</si>
  <si>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</si>
  <si>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</si>
  <si>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</si>
  <si>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</si>
  <si>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</si>
  <si>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</si>
  <si>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</si>
  <si>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</si>
  <si>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</si>
  <si>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</si>
  <si>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</si>
  <si>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</si>
  <si>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</si>
  <si>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</si>
  <si>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</si>
  <si>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</si>
  <si>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</si>
  <si>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</si>
  <si>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</si>
  <si>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</si>
  <si>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</si>
  <si>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</si>
  <si>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</si>
  <si>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</si>
  <si>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</si>
  <si>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</si>
  <si>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</si>
  <si>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</si>
  <si>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</si>
  <si>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</si>
  <si>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</si>
  <si>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</si>
  <si>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</si>
  <si>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</si>
  <si>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</si>
  <si>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</si>
  <si>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</si>
  <si>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</si>
  <si>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</si>
  <si>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</si>
  <si>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</si>
  <si>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</si>
  <si>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</si>
  <si>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</si>
  <si>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</si>
  <si>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</si>
  <si>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</si>
  <si>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</si>
  <si>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</si>
  <si>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</si>
  <si>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</si>
  <si>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</si>
  <si>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</si>
  <si>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</si>
  <si>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</si>
  <si>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</si>
  <si>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</si>
  <si>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</si>
  <si>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</si>
  <si>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</si>
  <si>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</si>
  <si>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</si>
  <si>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</si>
  <si>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</si>
  <si>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</si>
  <si>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</si>
  <si>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</si>
  <si>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</si>
  <si>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</si>
  <si>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</si>
  <si>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</si>
  <si>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</si>
  <si>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</si>
  <si>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</si>
  <si>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</si>
  <si>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</si>
  <si>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</si>
  <si>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</si>
  <si>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</si>
  <si>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</si>
  <si>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</si>
  <si>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</si>
  <si>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</si>
  <si>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</si>
  <si>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</si>
  <si>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</si>
  <si>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</si>
  <si>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</si>
  <si>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</si>
  <si>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</si>
  <si>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</si>
  <si>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</si>
  <si>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</si>
  <si>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</si>
  <si>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</si>
  <si>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</si>
  <si>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</si>
  <si>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</si>
  <si>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</si>
  <si>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</si>
  <si>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</si>
  <si>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</si>
  <si>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</si>
  <si>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</si>
  <si>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</si>
  <si>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</si>
  <si>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</si>
  <si>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</si>
  <si>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</si>
  <si>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</si>
  <si>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</si>
  <si>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</si>
  <si>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</si>
  <si>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</si>
  <si>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</si>
  <si>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</si>
  <si>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</si>
  <si>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</si>
  <si>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</si>
  <si>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</si>
  <si>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</si>
  <si>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</si>
  <si>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</si>
  <si>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</si>
  <si>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</si>
  <si>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</si>
  <si>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</si>
  <si>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</si>
  <si>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</si>
  <si>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</si>
  <si>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</si>
  <si>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</si>
  <si>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</si>
  <si>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</si>
  <si>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</si>
  <si>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</si>
  <si>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</si>
  <si>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</si>
  <si>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</si>
  <si>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</si>
  <si>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</si>
  <si>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</si>
  <si>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</si>
  <si>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</si>
  <si>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</si>
  <si>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</si>
  <si>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</si>
  <si>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</si>
  <si>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</si>
  <si>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</si>
  <si>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</si>
  <si>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</si>
  <si>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</si>
  <si>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</si>
  <si>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</si>
  <si>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</si>
  <si>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</si>
  <si>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</si>
  <si>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</si>
  <si>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</si>
  <si>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</si>
  <si>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</si>
  <si>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</si>
  <si>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</si>
  <si>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</si>
  <si>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</si>
  <si>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</si>
  <si>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</si>
  <si>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</si>
  <si>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</si>
  <si>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</si>
  <si>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</si>
  <si>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</si>
  <si>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</si>
  <si>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</si>
  <si>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</si>
  <si>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</si>
  <si>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</si>
  <si>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</si>
  <si>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</si>
  <si>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</si>
  <si>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</si>
  <si>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</si>
  <si>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</si>
  <si>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</si>
  <si>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</si>
  <si>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</si>
  <si>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</si>
  <si>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</si>
  <si>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</si>
  <si>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</si>
  <si>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</si>
  <si>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</si>
  <si>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</si>
  <si>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</si>
  <si>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</si>
  <si>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</si>
  <si>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</si>
  <si>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</si>
  <si>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</si>
  <si>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</si>
  <si>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</si>
  <si>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</si>
  <si>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</si>
  <si>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</si>
  <si>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</si>
  <si>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</si>
  <si>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</si>
  <si>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</si>
  <si>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</si>
  <si>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</si>
  <si>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</si>
  <si>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</si>
  <si>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</si>
  <si>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</si>
  <si>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</si>
  <si>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</si>
  <si>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</si>
  <si>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</si>
  <si>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</si>
  <si>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</si>
  <si>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</si>
  <si>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</si>
  <si>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</si>
  <si>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</si>
  <si>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</si>
  <si>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</si>
  <si>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</si>
  <si>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</si>
  <si>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</si>
  <si>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</si>
  <si>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</si>
  <si>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</si>
  <si>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</si>
  <si>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</si>
  <si>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</si>
  <si>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</si>
  <si>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</si>
  <si>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</si>
  <si>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</si>
  <si>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</si>
  <si>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</si>
  <si>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</si>
  <si>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</si>
  <si>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</si>
  <si>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</si>
  <si>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</si>
  <si>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</si>
  <si>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</si>
  <si>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</si>
  <si>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</si>
  <si>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</si>
  <si>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</si>
  <si>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</si>
  <si>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</si>
  <si>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</si>
  <si>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</si>
  <si>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</si>
  <si>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</si>
  <si>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</si>
  <si>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</si>
  <si>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</si>
  <si>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</si>
  <si>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</si>
  <si>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</si>
  <si>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</si>
  <si>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</si>
  <si>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</si>
  <si>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</si>
  <si>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</si>
  <si>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</si>
  <si>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</si>
  <si>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</si>
  <si>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</si>
  <si>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</si>
  <si>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</si>
  <si>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</si>
  <si>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</si>
  <si>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</si>
  <si>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</si>
  <si>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</si>
  <si>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</si>
  <si>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</si>
  <si>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</si>
  <si>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</si>
  <si>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</si>
  <si>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</si>
  <si>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</si>
  <si>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</si>
  <si>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</si>
  <si>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</si>
  <si>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</si>
  <si>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</si>
  <si>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</si>
  <si>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</si>
  <si>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</si>
  <si>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</si>
  <si>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</si>
  <si>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</si>
  <si>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</si>
  <si>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</si>
  <si>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</si>
  <si>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</si>
  <si>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</si>
  <si>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</si>
  <si>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</si>
  <si>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</si>
  <si>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</si>
  <si>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</si>
  <si>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</si>
  <si>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</si>
  <si>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</si>
  <si>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</si>
  <si>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</si>
  <si>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</si>
  <si>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</si>
  <si>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</si>
  <si>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</si>
  <si>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</si>
  <si>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</si>
  <si>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</si>
  <si>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</si>
  <si>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</si>
  <si>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</si>
  <si>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</si>
  <si>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</si>
  <si>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</si>
  <si>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</si>
  <si>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</si>
  <si>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</si>
  <si>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</si>
  <si>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</si>
  <si>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</si>
  <si>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</si>
  <si>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</si>
  <si>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</si>
  <si>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</si>
  <si>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</si>
  <si>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</si>
  <si>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</si>
  <si>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</si>
  <si>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</si>
  <si>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</si>
  <si>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</si>
  <si>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</si>
  <si>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</si>
  <si>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</si>
  <si>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</si>
  <si>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</si>
  <si>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</si>
  <si>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</si>
  <si>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</si>
  <si>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</si>
  <si>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</si>
  <si>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</si>
  <si>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</si>
  <si>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</si>
  <si>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</si>
  <si>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</si>
  <si>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</si>
  <si>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</si>
  <si>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</si>
  <si>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</si>
  <si>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</si>
  <si>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</si>
  <si>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</si>
  <si>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</si>
  <si>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</si>
  <si>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</si>
  <si>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</si>
  <si>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</si>
  <si>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</si>
  <si>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</si>
  <si>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</si>
  <si>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</si>
  <si>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</si>
  <si>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</si>
  <si>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</si>
  <si>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</si>
  <si>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</si>
  <si>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</si>
  <si>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</si>
  <si>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</si>
  <si>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</si>
  <si>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</si>
  <si>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</si>
  <si>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</si>
  <si>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</si>
  <si>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</si>
  <si>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</si>
  <si>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</si>
  <si>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</si>
  <si>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</si>
  <si>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</si>
  <si>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</si>
  <si>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</si>
  <si>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</si>
  <si>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</si>
  <si>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</si>
  <si>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</si>
  <si>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</si>
  <si>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</si>
  <si>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</si>
  <si>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</si>
  <si>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</si>
  <si>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</si>
  <si>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</si>
  <si>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</si>
  <si>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</si>
  <si>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</si>
  <si>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</si>
  <si>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</si>
  <si>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</si>
  <si>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</si>
  <si>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</si>
  <si>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</si>
  <si>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</si>
  <si>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</si>
  <si>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</si>
  <si>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</si>
  <si>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</si>
  <si>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</si>
  <si>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</si>
  <si>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</si>
  <si>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</si>
  <si>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</si>
  <si>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</si>
  <si>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</si>
  <si>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</si>
  <si>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</si>
  <si>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</si>
  <si>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</si>
  <si>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</si>
  <si>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</si>
  <si>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</si>
  <si>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</si>
  <si>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</si>
  <si>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</si>
  <si>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</si>
  <si>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</si>
  <si>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</si>
  <si>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</si>
  <si>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</si>
  <si>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</si>
  <si>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</si>
  <si>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</si>
  <si>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</si>
  <si>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</si>
  <si>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</si>
  <si>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</si>
  <si>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</si>
  <si>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</si>
  <si>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</si>
  <si>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</si>
  <si>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</si>
  <si>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</si>
  <si>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</si>
  <si>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</si>
  <si>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</si>
  <si>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</si>
  <si>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</si>
  <si>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</si>
  <si>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</si>
  <si>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</si>
  <si>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</si>
  <si>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</si>
  <si>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</si>
  <si>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</si>
  <si>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</si>
  <si>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</si>
  <si>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</si>
  <si>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</si>
  <si>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</si>
  <si>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</si>
  <si>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</si>
  <si>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</si>
  <si>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</si>
  <si>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</si>
  <si>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</si>
  <si>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</si>
  <si>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</si>
  <si>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</si>
  <si>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</si>
  <si>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</si>
  <si>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</si>
  <si>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</si>
  <si>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</si>
  <si>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</si>
  <si>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</si>
  <si>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</si>
  <si>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</si>
  <si>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</si>
  <si>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</si>
  <si>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</si>
  <si>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</si>
  <si>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</si>
  <si>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</si>
  <si>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</si>
  <si>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</si>
  <si>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</si>
  <si>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</si>
  <si>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</si>
  <si>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</si>
  <si>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</si>
  <si>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</si>
  <si>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</si>
  <si>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</si>
  <si>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</si>
  <si>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</si>
  <si>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</si>
  <si>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</si>
  <si>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</si>
  <si>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</si>
  <si>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</si>
  <si>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</si>
  <si>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</si>
  <si>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</si>
  <si>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</si>
  <si>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</si>
  <si>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</si>
  <si>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</si>
  <si>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</si>
  <si>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</si>
  <si>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</si>
  <si>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</si>
  <si>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</si>
  <si>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</si>
  <si>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</si>
  <si>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</si>
  <si>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</si>
  <si>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</si>
  <si>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</si>
  <si>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</si>
  <si>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</si>
  <si>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</si>
  <si>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</si>
  <si>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</si>
  <si>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</si>
  <si>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</si>
  <si>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</si>
  <si>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</si>
  <si>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</si>
  <si>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</si>
  <si>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</si>
  <si>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</si>
  <si>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</si>
  <si>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</si>
  <si>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</si>
  <si>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</si>
  <si>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</si>
  <si>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</si>
  <si>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</si>
  <si>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</si>
  <si>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</si>
  <si>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</si>
  <si>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</si>
  <si>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</si>
  <si>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</si>
  <si>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</si>
  <si>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</si>
  <si>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</si>
  <si>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</si>
  <si>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</si>
  <si>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</si>
  <si>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</si>
  <si>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</si>
  <si>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</si>
  <si>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</si>
  <si>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</si>
  <si>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</si>
  <si>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</si>
  <si>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</si>
  <si>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</si>
  <si>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</si>
  <si>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</si>
  <si>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</si>
  <si>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</si>
  <si>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</si>
  <si>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</si>
  <si>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</si>
  <si>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</si>
  <si>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</si>
  <si>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</si>
  <si>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</si>
  <si>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</si>
  <si>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</si>
  <si>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</si>
  <si>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</si>
  <si>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</si>
  <si>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</si>
  <si>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</si>
  <si>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</si>
  <si>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</si>
  <si>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</si>
  <si>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</si>
  <si>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</si>
  <si>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</si>
  <si>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</si>
  <si>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</si>
  <si>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</si>
  <si>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</si>
  <si>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</si>
  <si>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</si>
  <si>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</si>
  <si>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</si>
  <si>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</si>
  <si>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</si>
  <si>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</si>
  <si>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</si>
  <si>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</si>
  <si>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</si>
  <si>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</si>
  <si>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</si>
  <si>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</si>
  <si>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</si>
  <si>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</si>
  <si>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</si>
  <si>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</si>
  <si>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</si>
  <si>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</si>
  <si>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</si>
  <si>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</si>
  <si>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</si>
  <si>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</si>
  <si>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</si>
  <si>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</si>
  <si>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</si>
  <si>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</si>
  <si>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</si>
  <si>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</si>
  <si>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</si>
  <si>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</si>
  <si>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</si>
  <si>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</si>
  <si>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</si>
  <si>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</si>
  <si>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</si>
  <si>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</si>
  <si>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</si>
  <si>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</si>
  <si>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</si>
  <si>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</si>
  <si>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</si>
  <si>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</si>
  <si>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</si>
  <si>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</si>
  <si>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</si>
  <si>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</si>
  <si>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</si>
  <si>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</si>
  <si>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</si>
  <si>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</si>
  <si>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</si>
  <si>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</si>
  <si>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</si>
  <si>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</si>
  <si>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</si>
  <si>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</si>
  <si>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</si>
  <si>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</si>
  <si>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</si>
  <si>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</si>
  <si>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</si>
  <si>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</si>
  <si>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</si>
  <si>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</si>
  <si>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</si>
  <si>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</si>
  <si>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</si>
  <si>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</si>
  <si>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</si>
  <si>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</si>
  <si>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</si>
  <si>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</si>
  <si>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</si>
  <si>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</si>
  <si>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</si>
  <si>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</si>
  <si>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</si>
  <si>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</si>
  <si>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</si>
  <si>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</si>
  <si>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</si>
  <si>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</si>
  <si>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</si>
  <si>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</si>
  <si>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</si>
  <si>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</si>
  <si>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</si>
  <si>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</si>
  <si>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</si>
  <si>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</si>
  <si>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</si>
  <si>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</si>
  <si>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</si>
  <si>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</si>
  <si>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</si>
  <si>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</si>
  <si>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</si>
  <si>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</si>
  <si>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</si>
  <si>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</si>
  <si>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</si>
  <si>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</si>
  <si>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</si>
  <si>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</si>
  <si>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</si>
  <si>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</si>
  <si>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</si>
  <si>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</si>
  <si>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</si>
  <si>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</si>
  <si>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</si>
  <si>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</si>
  <si>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</si>
  <si>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</si>
  <si>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</si>
  <si>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</si>
  <si>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</si>
  <si>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</si>
  <si>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</si>
  <si>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</si>
  <si>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</si>
  <si>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</si>
  <si>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</si>
  <si>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</si>
  <si>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</si>
  <si>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</si>
  <si>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</si>
  <si>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</si>
  <si>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</si>
  <si>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</si>
  <si>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</si>
  <si>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</si>
  <si>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</si>
  <si>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</si>
  <si>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</si>
  <si>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</si>
  <si>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</si>
  <si>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</si>
  <si>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</si>
  <si>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</si>
  <si>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</si>
  <si>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</si>
  <si>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</si>
  <si>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</si>
  <si>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</si>
  <si>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</si>
  <si>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</si>
  <si>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</si>
  <si>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</si>
  <si>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</si>
  <si>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</si>
  <si>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</si>
  <si>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</si>
  <si>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</si>
  <si>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</si>
  <si>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</si>
  <si>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</si>
  <si>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</si>
  <si>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</si>
  <si>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</si>
  <si>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</si>
  <si>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</si>
  <si>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</si>
  <si>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</si>
  <si>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</si>
  <si>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</si>
  <si>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</si>
  <si>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</si>
  <si>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</si>
  <si>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</si>
  <si>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</si>
  <si>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</si>
  <si>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</si>
  <si>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</si>
  <si>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</si>
  <si>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</si>
  <si>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</si>
  <si>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</si>
  <si>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</si>
  <si>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</si>
  <si>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</si>
  <si>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</si>
  <si>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</si>
  <si>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</si>
  <si>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</si>
  <si>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</si>
  <si>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</si>
  <si>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</si>
  <si>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</si>
  <si>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</si>
  <si>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</si>
  <si>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</si>
  <si>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</si>
  <si>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</si>
  <si>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</si>
  <si>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</si>
  <si>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</si>
  <si>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</si>
  <si>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</si>
  <si>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</si>
  <si>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</si>
  <si>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</si>
  <si>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</si>
  <si>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</si>
  <si>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</si>
  <si>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</si>
  <si>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</si>
  <si>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</si>
  <si>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</si>
  <si>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</si>
  <si>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</si>
  <si>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</si>
  <si>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</si>
  <si>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</si>
  <si>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</si>
  <si>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</si>
  <si>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</si>
  <si>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</si>
  <si>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</si>
  <si>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</si>
  <si>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</si>
  <si>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</si>
  <si>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</si>
  <si>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</si>
  <si>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</si>
  <si>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</si>
  <si>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</si>
  <si>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</si>
  <si>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</si>
  <si>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</si>
  <si>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</si>
  <si>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</si>
  <si>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</si>
  <si>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</si>
  <si>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</si>
  <si>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</si>
  <si>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</si>
  <si>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</si>
  <si>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</si>
  <si>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</si>
  <si>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</si>
  <si>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</si>
  <si>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</si>
  <si>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</si>
  <si>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</si>
  <si>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</si>
  <si>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</si>
  <si>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</si>
  <si>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</si>
  <si>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</si>
  <si>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</si>
  <si>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</si>
  <si>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</si>
  <si>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</si>
  <si>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</si>
  <si>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</si>
  <si>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</si>
  <si>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</si>
  <si>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</si>
  <si>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</si>
  <si>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</si>
  <si>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</si>
  <si>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</si>
  <si>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</si>
  <si>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</si>
  <si>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</si>
  <si>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</si>
  <si>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</si>
  <si>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</si>
  <si>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</si>
  <si>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</si>
  <si>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</si>
  <si>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</si>
  <si>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</si>
  <si>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</si>
  <si>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</si>
  <si>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</si>
  <si>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</si>
  <si>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</si>
  <si>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</si>
  <si>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</si>
  <si>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</si>
  <si>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</si>
  <si>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</si>
  <si>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</si>
  <si>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</si>
  <si>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</si>
  <si>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</si>
  <si>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</si>
  <si>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</si>
  <si>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</si>
  <si>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</si>
  <si>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</si>
  <si>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</si>
  <si>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</si>
  <si>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</si>
  <si>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</si>
  <si>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</si>
  <si>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</si>
  <si>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</si>
  <si>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</si>
  <si>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</si>
  <si>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</si>
  <si>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</si>
  <si>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</si>
  <si>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</si>
  <si>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</si>
  <si>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</si>
  <si>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</si>
  <si>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</si>
  <si>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</si>
  <si>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</si>
  <si>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</si>
  <si>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</si>
  <si>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</si>
  <si>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</si>
  <si>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</si>
  <si>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</si>
  <si>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</si>
  <si>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</si>
  <si>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</si>
  <si>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</si>
  <si>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</si>
  <si>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</si>
  <si>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</si>
  <si>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</si>
  <si>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</si>
  <si>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</si>
  <si>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</si>
  <si>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</si>
  <si>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</si>
  <si>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</si>
  <si>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</si>
  <si>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</si>
  <si>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</si>
  <si>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</si>
  <si>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</si>
  <si>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</si>
  <si>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</si>
  <si>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</si>
  <si>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</si>
  <si>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</si>
  <si>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</si>
  <si>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</si>
  <si>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</si>
  <si>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</si>
  <si>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</si>
  <si>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</si>
  <si>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</si>
  <si>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</si>
  <si>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</si>
  <si>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</si>
  <si>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</si>
  <si>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</si>
  <si>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</si>
  <si>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</si>
  <si>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</si>
  <si>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</si>
  <si>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</si>
  <si>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</si>
  <si>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</si>
  <si>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</si>
  <si>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</si>
  <si>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</si>
  <si>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</si>
  <si>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</si>
  <si>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</si>
  <si>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</si>
  <si>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</si>
  <si>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</si>
  <si>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</si>
  <si>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</si>
  <si>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</si>
  <si>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</si>
  <si>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</si>
  <si>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</si>
  <si>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</si>
  <si>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</si>
  <si>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</si>
  <si>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</si>
  <si>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</si>
  <si>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</si>
  <si>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</si>
  <si>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</si>
  <si>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</si>
  <si>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</si>
  <si>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</si>
  <si>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</si>
  <si>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</si>
  <si>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</si>
  <si>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</si>
  <si>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</si>
  <si>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</si>
  <si>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</si>
  <si>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</si>
  <si>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</si>
  <si>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</si>
  <si>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</si>
  <si>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</si>
  <si>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</si>
  <si>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</si>
  <si>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</si>
  <si>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</si>
  <si>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</si>
  <si>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</si>
  <si>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</si>
  <si>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</si>
  <si>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</si>
  <si>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</si>
  <si>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</si>
  <si>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</si>
  <si>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</si>
  <si>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</si>
  <si>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</si>
  <si>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</si>
  <si>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</si>
  <si>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</si>
  <si>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</si>
  <si>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</si>
  <si>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</si>
  <si>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</si>
  <si>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</si>
  <si>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</si>
  <si>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</si>
  <si>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</si>
  <si>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</si>
  <si>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</si>
  <si>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</si>
  <si>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</si>
  <si>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</si>
  <si>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</si>
  <si>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</si>
  <si>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</si>
  <si>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</si>
  <si>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</si>
  <si>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</si>
  <si>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</si>
  <si>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</si>
  <si>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</si>
  <si>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</si>
  <si>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</si>
  <si>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</si>
  <si>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</si>
  <si>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</si>
  <si>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</si>
  <si>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</si>
  <si>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</si>
  <si>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</si>
  <si>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</si>
  <si>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</si>
  <si>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</si>
  <si>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</si>
  <si>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</si>
  <si>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</si>
  <si>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</si>
  <si>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</si>
  <si>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</si>
  <si>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</si>
  <si>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</si>
  <si>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</si>
  <si>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</si>
  <si>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</si>
  <si>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</si>
  <si>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</si>
  <si>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</si>
  <si>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</si>
  <si>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</si>
  <si>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</si>
  <si>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</si>
  <si>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</si>
  <si>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</si>
  <si>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</si>
  <si>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</si>
  <si>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</si>
  <si>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</si>
  <si>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</si>
  <si>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</si>
  <si>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</si>
  <si>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</si>
  <si>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</si>
  <si>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</si>
  <si>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</si>
  <si>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</si>
  <si>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</si>
  <si>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</si>
  <si>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</si>
  <si>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</si>
  <si>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</si>
  <si>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</si>
  <si>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</si>
  <si>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</si>
  <si>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</si>
  <si>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</si>
  <si>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</si>
  <si>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</si>
  <si>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</si>
  <si>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</si>
  <si>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</si>
  <si>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</si>
  <si>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</si>
  <si>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</si>
  <si>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</si>
  <si>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</si>
  <si>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</si>
  <si>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</si>
  <si>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</si>
  <si>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</si>
  <si>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</si>
  <si>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</si>
  <si>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</si>
  <si>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</si>
  <si>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</si>
  <si>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</si>
  <si>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</si>
  <si>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</si>
  <si>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</si>
  <si>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</si>
  <si>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</si>
  <si>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</si>
  <si>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</si>
  <si>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</si>
  <si>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</si>
  <si>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</si>
  <si>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</si>
  <si>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</si>
  <si>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</si>
  <si>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</si>
  <si>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</si>
  <si>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</si>
  <si>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</si>
  <si>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</si>
  <si>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</si>
  <si>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</si>
  <si>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</si>
  <si>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</si>
  <si>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</si>
  <si>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</si>
  <si>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</si>
  <si>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</si>
  <si>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</si>
  <si>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</si>
  <si>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</si>
  <si>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</si>
  <si>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</si>
  <si>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</si>
  <si>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</si>
  <si>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</si>
  <si>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</si>
  <si>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</si>
  <si>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</si>
  <si>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</si>
  <si>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</si>
  <si>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</si>
  <si>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</si>
  <si>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</si>
  <si>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</si>
  <si>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</si>
  <si>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</si>
  <si>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</si>
  <si>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</si>
  <si>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</si>
  <si>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</si>
  <si>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</si>
  <si>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</si>
  <si>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</si>
  <si>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</si>
  <si>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</si>
  <si>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</si>
  <si>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</si>
  <si>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</si>
  <si>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</si>
  <si>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</si>
  <si>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</si>
  <si>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</si>
  <si>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</si>
  <si>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</si>
  <si>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</si>
  <si>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</si>
  <si>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</si>
  <si>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</si>
  <si>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</si>
  <si>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</si>
  <si>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</si>
  <si>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</si>
  <si>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</si>
  <si>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</si>
  <si>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</si>
  <si>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</si>
  <si>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</si>
  <si>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</si>
  <si>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</si>
  <si>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</si>
  <si>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</si>
  <si>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</si>
  <si>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</si>
  <si>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</si>
  <si>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</si>
  <si>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</si>
  <si>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</si>
  <si>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</si>
  <si>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</si>
  <si>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</si>
  <si>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</si>
  <si>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</si>
  <si>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</si>
  <si>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</si>
  <si>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</si>
  <si>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</si>
  <si>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</si>
  <si>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</si>
  <si>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</si>
  <si>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</si>
  <si>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</si>
  <si>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</si>
  <si>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</si>
  <si>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</si>
  <si>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</si>
  <si>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</si>
  <si>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</si>
  <si>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</si>
  <si>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</si>
  <si>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</si>
  <si>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</si>
  <si>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</si>
  <si>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</si>
  <si>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</si>
  <si>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</si>
  <si>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</si>
  <si>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</si>
  <si>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</si>
  <si>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</si>
  <si>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</si>
  <si>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</si>
  <si>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</si>
  <si>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</si>
  <si>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</si>
  <si>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</si>
  <si>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</si>
  <si>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</si>
  <si>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</si>
  <si>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</si>
  <si>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</si>
  <si>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</si>
  <si>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</si>
  <si>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</si>
  <si>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</si>
  <si>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</si>
  <si>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</si>
  <si>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</si>
  <si>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</si>
  <si>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</si>
  <si>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</si>
  <si>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</si>
  <si>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</si>
  <si>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</si>
  <si>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</si>
  <si>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</si>
  <si>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</si>
  <si>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</si>
  <si>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</si>
  <si>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</si>
  <si>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</si>
  <si>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</si>
  <si>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</si>
  <si>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</si>
  <si>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</si>
  <si>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</si>
  <si>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</si>
  <si>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</si>
  <si>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</si>
  <si>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</si>
  <si>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</si>
  <si>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</si>
  <si>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</si>
  <si>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</si>
  <si>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</si>
  <si>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</si>
  <si>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</si>
  <si>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</si>
  <si>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</si>
  <si>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</si>
  <si>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</si>
  <si>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</si>
  <si>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</si>
  <si>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</si>
  <si>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</si>
  <si>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</si>
  <si>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</si>
  <si>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</si>
  <si>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</si>
  <si>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</si>
  <si>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</si>
  <si>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</si>
  <si>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</si>
  <si>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</si>
  <si>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</si>
  <si>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</si>
  <si>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</si>
  <si>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</si>
  <si>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</si>
  <si>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</si>
  <si>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</si>
  <si>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</si>
  <si>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</si>
  <si>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</si>
  <si>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</si>
  <si>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</si>
  <si>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</si>
  <si>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</si>
  <si>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</si>
  <si>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</si>
  <si>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</si>
  <si>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</si>
  <si>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</si>
  <si>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</si>
  <si>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</si>
  <si>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</si>
  <si>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</si>
  <si>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</si>
  <si>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</si>
  <si>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</si>
  <si>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</si>
  <si>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</si>
  <si>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</si>
  <si>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</si>
  <si>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</si>
  <si>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</si>
  <si>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</si>
  <si>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</si>
  <si>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</si>
  <si>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</si>
  <si>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</si>
  <si>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</si>
  <si>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</si>
  <si>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</si>
  <si>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</si>
  <si>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</si>
  <si>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</si>
  <si>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</si>
  <si>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</si>
  <si>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</si>
  <si>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</si>
  <si>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</si>
  <si>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</si>
  <si>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</si>
  <si>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</si>
  <si>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</si>
  <si>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</si>
  <si>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</si>
  <si>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</si>
  <si>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</si>
  <si>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</si>
  <si>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</si>
  <si>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</si>
  <si>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</si>
  <si>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</si>
  <si>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</si>
  <si>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</si>
  <si>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</si>
  <si>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</si>
  <si>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</si>
  <si>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</si>
  <si>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</si>
  <si>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</si>
  <si>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</si>
  <si>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</si>
  <si>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</si>
  <si>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</si>
  <si>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</si>
  <si>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</si>
  <si>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</si>
  <si>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</si>
  <si>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</si>
  <si>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</si>
  <si>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</si>
  <si>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</si>
  <si>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</si>
  <si>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</si>
  <si>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</si>
  <si>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</si>
  <si>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</si>
  <si>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</si>
  <si>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</si>
  <si>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</si>
  <si>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</si>
  <si>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</si>
  <si>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</si>
  <si>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</si>
  <si>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</si>
  <si>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</si>
  <si>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</si>
  <si>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</si>
  <si>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</si>
  <si>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</si>
  <si>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</si>
  <si>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</si>
  <si>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</si>
  <si>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</si>
  <si>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</si>
  <si>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</si>
  <si>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</si>
  <si>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</si>
  <si>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</si>
  <si>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</si>
  <si>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</si>
  <si>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</si>
  <si>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</si>
  <si>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</si>
  <si>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</si>
  <si>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</si>
  <si>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</si>
  <si>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</si>
  <si>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</si>
  <si>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</si>
  <si>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</si>
  <si>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</si>
  <si>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</si>
  <si>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</si>
  <si>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</si>
  <si>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</si>
  <si>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</si>
  <si>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</si>
  <si>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</si>
  <si>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</si>
  <si>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</si>
  <si>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</si>
  <si>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</si>
  <si>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</si>
  <si>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</si>
  <si>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</si>
  <si>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</si>
  <si>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</si>
  <si>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</si>
  <si>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</si>
  <si>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</si>
  <si>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</si>
  <si>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</si>
  <si>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</si>
  <si>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</si>
  <si>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</si>
  <si>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</si>
  <si>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</si>
  <si>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</si>
  <si>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</si>
  <si>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</si>
  <si>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</si>
  <si>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</si>
  <si>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</si>
  <si>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</si>
  <si>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</si>
  <si>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</si>
  <si>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</si>
  <si>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</si>
  <si>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</si>
  <si>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</si>
  <si>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</si>
  <si>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</si>
  <si>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</si>
  <si>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</si>
  <si>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</si>
  <si>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</si>
  <si>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</si>
  <si>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</si>
  <si>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</si>
  <si>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</si>
  <si>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</si>
  <si>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</si>
  <si>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</si>
  <si>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</si>
  <si>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</si>
  <si>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</si>
  <si>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</si>
  <si>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</si>
  <si>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</si>
  <si>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</si>
  <si>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</si>
  <si>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</si>
  <si>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</si>
  <si>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</si>
  <si>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</si>
  <si>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</si>
  <si>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</si>
  <si>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</si>
  <si>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</si>
  <si>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</si>
  <si>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</si>
  <si>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</si>
  <si>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</si>
  <si>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</si>
  <si>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</si>
  <si>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</si>
  <si>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</si>
  <si>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</si>
  <si>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</si>
  <si>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</si>
  <si>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</si>
  <si>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</si>
  <si>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</si>
  <si>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</si>
  <si>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</si>
  <si>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</si>
  <si>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</si>
  <si>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</si>
  <si>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</si>
  <si>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</si>
  <si>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</si>
  <si>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</si>
  <si>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</si>
  <si>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</si>
  <si>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</si>
  <si>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</si>
  <si>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</si>
  <si>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</si>
  <si>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</si>
  <si>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</si>
  <si>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</si>
  <si>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</si>
  <si>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</si>
  <si>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</si>
  <si>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</si>
  <si>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</si>
  <si>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</si>
  <si>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</si>
  <si>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</si>
  <si>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</si>
  <si>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</si>
  <si>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</si>
  <si>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</si>
  <si>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</si>
  <si>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</si>
  <si>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</si>
  <si>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</si>
  <si>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</si>
  <si>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</si>
  <si>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</si>
  <si>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</si>
  <si>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</si>
  <si>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</si>
  <si>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</si>
  <si>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</si>
  <si>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</si>
  <si>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</si>
  <si>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</si>
  <si>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</si>
  <si>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</si>
  <si>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</si>
  <si>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</si>
  <si>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</si>
  <si>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</si>
  <si>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</si>
  <si>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</si>
  <si>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</si>
  <si>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</si>
  <si>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</si>
  <si>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</si>
  <si>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</si>
  <si>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</si>
  <si>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</si>
  <si>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</si>
  <si>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</si>
  <si>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</si>
  <si>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</si>
  <si>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</si>
  <si>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</si>
  <si>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</si>
  <si>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</si>
  <si>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</si>
  <si>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</si>
  <si>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</si>
  <si>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</si>
  <si>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</si>
  <si>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</si>
  <si>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</si>
  <si>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</si>
  <si>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</si>
  <si>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</si>
  <si>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</si>
  <si>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</si>
  <si>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</si>
  <si>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</si>
  <si>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</si>
  <si>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</si>
  <si>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</si>
  <si>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</si>
  <si>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</si>
  <si>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</si>
  <si>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</si>
  <si>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</si>
  <si>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</si>
  <si>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</si>
  <si>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</si>
  <si>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</si>
  <si>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</si>
  <si>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</si>
  <si>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</si>
  <si>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</si>
  <si>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</si>
  <si>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</si>
  <si>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</si>
  <si>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</si>
  <si>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</si>
  <si>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</si>
  <si>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</si>
  <si>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</si>
  <si>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</si>
  <si>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</si>
  <si>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</si>
  <si>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</si>
  <si>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</si>
  <si>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</si>
  <si>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</si>
  <si>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</si>
  <si>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</si>
  <si>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</si>
  <si>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</si>
  <si>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</si>
  <si>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</si>
  <si>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</si>
  <si>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</si>
  <si>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</si>
  <si>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</si>
  <si>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</si>
  <si>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</si>
  <si>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</si>
  <si>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</si>
  <si>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</si>
  <si>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</si>
  <si>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</si>
  <si>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</si>
  <si>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</si>
  <si>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</si>
  <si>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</si>
  <si>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</si>
  <si>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</si>
  <si>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</si>
  <si>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</si>
  <si>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</si>
  <si>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</si>
  <si>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</si>
  <si>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</si>
  <si>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</si>
  <si>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</si>
  <si>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</si>
  <si>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</si>
  <si>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</si>
  <si>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</si>
  <si>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</si>
  <si>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</si>
  <si>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</si>
  <si>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</si>
  <si>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</si>
  <si>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</si>
  <si>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</si>
  <si>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</si>
  <si>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</si>
  <si>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</si>
  <si>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</si>
  <si>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</si>
  <si>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</si>
  <si>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</si>
  <si>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</si>
  <si>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</si>
  <si>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</si>
  <si>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</si>
  <si>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</si>
  <si>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</si>
  <si>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</si>
  <si>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</si>
  <si>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</si>
  <si>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</si>
  <si>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</si>
  <si>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</si>
  <si>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</si>
  <si>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</si>
  <si>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</si>
  <si>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</si>
  <si>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</si>
  <si>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</si>
  <si>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</si>
  <si>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</si>
  <si>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</si>
  <si>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</si>
  <si>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</si>
  <si>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</si>
  <si>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</si>
  <si>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</si>
  <si>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</si>
  <si>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</si>
  <si>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</si>
  <si>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</si>
  <si>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</si>
  <si>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</si>
  <si>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</si>
  <si>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</si>
  <si>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</si>
  <si>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</si>
  <si>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</si>
  <si>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</si>
  <si>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</si>
  <si>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</si>
  <si>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</si>
  <si>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</si>
  <si>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</si>
  <si>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</si>
  <si>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</si>
  <si>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</si>
  <si>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</si>
  <si>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</si>
  <si>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</si>
  <si>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</si>
  <si>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</si>
  <si>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</si>
  <si>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</si>
  <si>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</si>
  <si>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</si>
  <si>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</si>
  <si>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</si>
  <si>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</si>
  <si>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</si>
  <si>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</si>
  <si>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</si>
  <si>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</si>
  <si>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</si>
  <si>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</si>
  <si>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</si>
  <si>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</si>
  <si>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</si>
  <si>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</si>
  <si>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</si>
  <si>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</si>
  <si>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</si>
  <si>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</si>
  <si>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</si>
  <si>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</si>
  <si>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</si>
  <si>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</si>
  <si>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</si>
  <si>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</si>
  <si>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</si>
  <si>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</si>
  <si>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</si>
  <si>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</si>
  <si>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</si>
  <si>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</si>
  <si>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</si>
  <si>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</si>
  <si>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</si>
  <si>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</si>
  <si>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</si>
  <si>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</si>
  <si>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</si>
  <si>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</si>
  <si>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</si>
  <si>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</si>
  <si>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</si>
  <si>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</si>
  <si>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</si>
  <si>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</si>
  <si>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</si>
  <si>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</si>
  <si>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</si>
  <si>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</si>
  <si>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</si>
  <si>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</si>
  <si>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</si>
  <si>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</si>
  <si>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</si>
  <si>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</si>
  <si>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</si>
  <si>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</si>
  <si>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</si>
  <si>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</si>
  <si>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</si>
  <si>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</si>
  <si>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</si>
  <si>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</si>
  <si>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</si>
  <si>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</si>
  <si>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</si>
  <si>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</si>
  <si>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</si>
  <si>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</si>
  <si>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</si>
  <si>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</si>
  <si>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</si>
  <si>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</si>
  <si>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</si>
  <si>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</si>
  <si>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</si>
  <si>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</si>
  <si>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</si>
  <si>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</si>
  <si>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</si>
  <si>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</si>
  <si>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</si>
  <si>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</si>
  <si>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</si>
  <si>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</si>
  <si>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</si>
  <si>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</si>
  <si>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</si>
  <si>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</si>
  <si>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</si>
  <si>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</si>
  <si>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</si>
  <si>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</si>
  <si>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</si>
  <si>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</si>
  <si>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</si>
  <si>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</si>
  <si>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</si>
  <si>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</si>
  <si>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</si>
  <si>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</si>
  <si>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</si>
  <si>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</si>
  <si>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</si>
  <si>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</si>
  <si>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</si>
  <si>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</si>
  <si>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</si>
  <si>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</si>
  <si>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</si>
  <si>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</si>
  <si>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</si>
  <si>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</si>
  <si>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</si>
  <si>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</si>
  <si>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</si>
  <si>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</si>
  <si>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</si>
  <si>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</si>
  <si>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</si>
  <si>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</si>
  <si>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</si>
  <si>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</si>
  <si>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</si>
  <si>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</si>
  <si>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</si>
  <si>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</si>
  <si>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</si>
  <si>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</si>
  <si>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</si>
  <si>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</si>
  <si>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</si>
  <si>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</si>
  <si>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</si>
  <si>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</si>
  <si>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</si>
  <si>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</si>
  <si>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</si>
  <si>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</si>
  <si>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</si>
  <si>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</si>
  <si>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</si>
  <si>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</si>
  <si>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</si>
  <si>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</si>
  <si>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</si>
  <si>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</si>
  <si>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</si>
  <si>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</si>
  <si>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</si>
  <si>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</si>
  <si>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</si>
  <si>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</si>
  <si>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</si>
  <si>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</si>
  <si>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</si>
  <si>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</si>
  <si>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</si>
  <si>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</si>
  <si>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</si>
  <si>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</si>
  <si>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</si>
  <si>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</si>
  <si>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</si>
  <si>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</si>
  <si>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</si>
  <si>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</si>
  <si>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</si>
  <si>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</si>
  <si>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</si>
  <si>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</si>
  <si>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</si>
  <si>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</si>
  <si>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</si>
  <si>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</si>
  <si>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</si>
  <si>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</si>
  <si>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</si>
  <si>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</si>
  <si>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</si>
  <si>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</si>
  <si>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</si>
  <si>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</si>
  <si>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</si>
  <si>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</si>
  <si>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</si>
  <si>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</si>
  <si>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</si>
  <si>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</si>
  <si>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</si>
  <si>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</si>
  <si>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</si>
  <si>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</si>
  <si>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</si>
  <si>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</si>
  <si>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</si>
  <si>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</si>
  <si>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</si>
  <si>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</si>
  <si>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</si>
  <si>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</si>
  <si>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</si>
  <si>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</si>
  <si>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</si>
  <si>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</si>
  <si>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</si>
  <si>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</si>
  <si>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</si>
  <si>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</si>
  <si>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</si>
  <si>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</si>
  <si>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</si>
  <si>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</si>
  <si>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</si>
  <si>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</si>
  <si>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</si>
  <si>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</si>
  <si>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</si>
  <si>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</si>
  <si>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</si>
  <si>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</si>
  <si>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</si>
  <si>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</si>
  <si>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</si>
  <si>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</si>
  <si>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</si>
  <si>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</si>
  <si>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</si>
  <si>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</si>
  <si>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</si>
  <si>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</si>
  <si>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</si>
  <si>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</si>
  <si>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</si>
  <si>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</si>
  <si>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</si>
  <si>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</si>
  <si>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</si>
  <si>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</si>
  <si>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</si>
  <si>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</si>
  <si>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</si>
  <si>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</si>
  <si>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</si>
  <si>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</si>
  <si>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</si>
  <si>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</si>
  <si>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</si>
  <si>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</si>
  <si>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</si>
  <si>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</si>
  <si>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</si>
  <si>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</si>
  <si>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</si>
  <si>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</si>
  <si>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</si>
  <si>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</si>
  <si>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</si>
  <si>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</si>
  <si>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</si>
  <si>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</si>
  <si>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</si>
  <si>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</si>
  <si>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</si>
  <si>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</si>
  <si>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</si>
  <si>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</si>
  <si>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</si>
  <si>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</si>
  <si>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</si>
  <si>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</si>
  <si>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</si>
  <si>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</si>
  <si>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</si>
  <si>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</si>
  <si>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</si>
  <si>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</si>
  <si>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</si>
  <si>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</si>
  <si>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</si>
  <si>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</si>
  <si>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</si>
  <si>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</si>
  <si>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</si>
  <si>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</si>
  <si>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</si>
  <si>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</si>
  <si>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</si>
  <si>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</si>
  <si>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</si>
  <si>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</si>
  <si>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</si>
  <si>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</si>
  <si>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</si>
  <si>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</si>
  <si>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</si>
  <si>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</si>
  <si>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</si>
  <si>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</si>
  <si>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</si>
  <si>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</si>
  <si>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</si>
  <si>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</si>
  <si>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</si>
  <si>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</si>
  <si>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</si>
  <si>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</si>
  <si>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</si>
  <si>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</si>
  <si>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</si>
  <si>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</si>
  <si>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</si>
  <si>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</si>
  <si>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</si>
  <si>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</si>
  <si>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</si>
  <si>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</si>
  <si>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</si>
  <si>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</si>
  <si>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</si>
  <si>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</si>
  <si>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</si>
  <si>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</si>
  <si>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</si>
  <si>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</si>
  <si>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</si>
  <si>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</si>
  <si>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</si>
  <si>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</si>
  <si>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</si>
  <si>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</si>
  <si>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</si>
  <si>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</si>
  <si>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</si>
  <si>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</si>
  <si>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</si>
  <si>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</si>
  <si>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</si>
  <si>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</si>
  <si>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</si>
  <si>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</si>
  <si>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</si>
  <si>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</si>
  <si>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</si>
  <si>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</si>
  <si>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</si>
  <si>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</si>
  <si>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</si>
  <si>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</si>
  <si>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</si>
  <si>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</si>
  <si>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</si>
  <si>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</si>
  <si>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</si>
  <si>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</si>
  <si>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</si>
  <si>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</si>
  <si>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</si>
  <si>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</si>
  <si>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</si>
  <si>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</si>
  <si>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</si>
  <si>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</si>
  <si>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</si>
  <si>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</si>
  <si>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</si>
  <si>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</si>
  <si>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</si>
  <si>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</si>
  <si>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</si>
  <si>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</si>
  <si>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</si>
  <si>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</si>
  <si>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</si>
  <si>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</si>
  <si>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</si>
  <si>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</si>
  <si>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</si>
  <si>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</si>
  <si>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</si>
  <si>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</si>
  <si>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</si>
  <si>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</si>
  <si>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</si>
  <si>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</si>
  <si>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</si>
  <si>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</si>
  <si>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</si>
  <si>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</si>
  <si>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</si>
  <si>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</si>
  <si>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</si>
  <si>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</si>
  <si>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</si>
  <si>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</si>
  <si>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</si>
  <si>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</si>
  <si>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</si>
  <si>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</si>
  <si>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</si>
  <si>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</si>
  <si>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</si>
  <si>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</si>
  <si>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</si>
  <si>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</si>
  <si>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</si>
  <si>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</si>
  <si>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</si>
  <si>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</si>
  <si>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</si>
  <si>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</si>
  <si>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</si>
  <si>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</si>
  <si>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</si>
  <si>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</si>
  <si>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</si>
  <si>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</si>
  <si>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</si>
  <si>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</si>
  <si>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</si>
  <si>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</si>
  <si>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</si>
  <si>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</si>
  <si>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</si>
  <si>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</si>
  <si>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</si>
  <si>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</si>
  <si>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</si>
  <si>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</si>
  <si>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</si>
  <si>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</si>
  <si>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</si>
  <si>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</si>
  <si>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</si>
  <si>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</si>
  <si>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</si>
  <si>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</si>
  <si>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</si>
  <si>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</si>
  <si>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</si>
  <si>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</si>
  <si>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</si>
  <si>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</si>
  <si>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</si>
  <si>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</si>
  <si>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</si>
  <si>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</si>
  <si>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</si>
  <si>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</si>
  <si>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</si>
  <si>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</si>
  <si>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</si>
  <si>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</si>
  <si>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</si>
  <si>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</si>
  <si>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</si>
  <si>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</si>
  <si>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</si>
  <si>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</si>
  <si>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</si>
  <si>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</si>
  <si>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</si>
  <si>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</si>
  <si>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</si>
  <si>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</si>
  <si>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</si>
  <si>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</si>
  <si>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</si>
  <si>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</si>
  <si>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</si>
  <si>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</si>
  <si>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</si>
  <si>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</si>
  <si>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</si>
  <si>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</si>
  <si>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</si>
  <si>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</si>
  <si>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</si>
  <si>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</si>
  <si>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</si>
  <si>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</si>
  <si>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</si>
  <si>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</si>
  <si>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</si>
  <si>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</si>
  <si>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</si>
  <si>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</si>
  <si>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</si>
  <si>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</si>
  <si>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</si>
  <si>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</si>
  <si>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</si>
  <si>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</si>
  <si>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</si>
  <si>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</si>
  <si>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</si>
  <si>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</si>
  <si>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</si>
  <si>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</si>
  <si>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</si>
  <si>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</si>
  <si>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</si>
  <si>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</si>
  <si>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</si>
  <si>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</si>
  <si>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</si>
  <si>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</si>
  <si>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</si>
  <si>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</si>
  <si>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</si>
  <si>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</si>
  <si>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</si>
  <si>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</si>
  <si>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</si>
  <si>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</si>
  <si>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</si>
  <si>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</si>
  <si>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</si>
  <si>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</si>
  <si>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</si>
  <si>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</si>
  <si>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</si>
  <si>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</si>
  <si>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</si>
  <si>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</si>
  <si>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</si>
  <si>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</si>
  <si>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</si>
  <si>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</si>
  <si>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</si>
  <si>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</si>
  <si>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</si>
  <si>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</si>
  <si>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</si>
  <si>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</si>
  <si>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</si>
  <si>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</si>
  <si>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</si>
  <si>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</si>
  <si>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</si>
  <si>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</si>
  <si>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</si>
  <si>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</si>
  <si>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</si>
  <si>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</si>
  <si>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</si>
  <si>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</si>
  <si>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</si>
  <si>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</si>
  <si>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</si>
  <si>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</si>
  <si>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</si>
  <si>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</si>
  <si>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</si>
  <si>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</si>
  <si>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</si>
  <si>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</si>
  <si>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</si>
  <si>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</si>
  <si>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</si>
  <si>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</si>
  <si>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</si>
  <si>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</si>
  <si>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</si>
  <si>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</si>
  <si>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</si>
  <si>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</si>
  <si>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</si>
  <si>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</si>
  <si>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</si>
  <si>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</si>
  <si>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</si>
  <si>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</si>
  <si>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</si>
  <si>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</si>
  <si>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</si>
  <si>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</si>
  <si>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</si>
  <si>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</si>
  <si>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</si>
  <si>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</si>
  <si>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</si>
  <si>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</si>
  <si>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</si>
  <si>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</si>
  <si>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</si>
  <si>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</si>
  <si>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</si>
  <si>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</si>
  <si>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</si>
  <si>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</si>
  <si>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</si>
  <si>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</si>
  <si>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</si>
  <si>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</si>
  <si>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</si>
  <si>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</si>
  <si>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</si>
  <si>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</si>
  <si>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</si>
  <si>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</si>
  <si>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</si>
  <si>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</si>
  <si>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</si>
  <si>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</si>
  <si>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</si>
  <si>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</si>
  <si>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</si>
  <si>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</si>
  <si>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</si>
  <si>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</si>
  <si>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</si>
  <si>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</si>
  <si>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</si>
  <si>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</si>
  <si>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</si>
  <si>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</si>
  <si>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</si>
  <si>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</si>
  <si>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</si>
  <si>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</si>
  <si>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</si>
  <si>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</si>
  <si>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</si>
  <si>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</si>
  <si>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</si>
  <si>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</si>
  <si>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</si>
  <si>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</si>
  <si>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</si>
  <si>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</si>
  <si>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</si>
  <si>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</si>
  <si>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</si>
  <si>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</si>
  <si>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</si>
  <si>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</si>
  <si>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</si>
  <si>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</si>
  <si>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</si>
  <si>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</si>
  <si>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</si>
  <si>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</si>
  <si>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</si>
  <si>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</si>
  <si>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</si>
  <si>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</si>
  <si>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</si>
  <si>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</si>
  <si>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</si>
  <si>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</si>
  <si>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</si>
  <si>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</si>
  <si>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</si>
  <si>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</si>
  <si>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</si>
  <si>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</si>
  <si>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</si>
  <si>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</si>
  <si>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</si>
  <si>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</si>
  <si>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</si>
  <si>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</si>
  <si>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</si>
  <si>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</si>
  <si>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</si>
  <si>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</si>
  <si>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</si>
  <si>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</si>
  <si>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</si>
  <si>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</si>
  <si>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</si>
  <si>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</si>
  <si>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</si>
  <si>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</si>
  <si>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</si>
  <si>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</si>
  <si>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</si>
  <si>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</si>
  <si>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</si>
  <si>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</si>
  <si>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</si>
  <si>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</si>
  <si>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</si>
  <si>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</si>
  <si>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</si>
  <si>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</si>
  <si>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</si>
  <si>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</si>
  <si>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</si>
  <si>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</si>
  <si>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</si>
  <si>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</si>
  <si>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</si>
  <si>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</si>
  <si>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</si>
  <si>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</si>
  <si>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</si>
  <si>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</si>
  <si>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</si>
  <si>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</si>
  <si>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</si>
  <si>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</si>
  <si>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</si>
  <si>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</si>
  <si>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</si>
  <si>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</si>
  <si>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</si>
  <si>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</si>
  <si>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</si>
  <si>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</si>
  <si>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</si>
  <si>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</si>
  <si>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</si>
  <si>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</si>
  <si>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</si>
  <si>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</si>
  <si>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</si>
  <si>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</si>
  <si>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</si>
  <si>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</si>
  <si>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</si>
  <si>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</si>
  <si>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</si>
  <si>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</si>
  <si>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</si>
  <si>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</si>
  <si>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</si>
  <si>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</si>
  <si>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</si>
  <si>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</si>
  <si>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</si>
  <si>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</si>
  <si>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</si>
  <si>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</si>
  <si>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</si>
  <si>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</si>
  <si>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</si>
  <si>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</si>
  <si>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</si>
  <si>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</si>
  <si>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</si>
  <si>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</si>
  <si>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</si>
  <si>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</si>
  <si>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</si>
  <si>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</si>
  <si>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</si>
  <si>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</si>
  <si>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</si>
  <si>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</si>
  <si>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</si>
  <si>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</si>
  <si>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</si>
  <si>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</si>
  <si>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</si>
  <si>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</si>
  <si>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</si>
  <si>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</si>
  <si>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</si>
  <si>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</si>
  <si>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</si>
  <si>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</si>
  <si>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</si>
  <si>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</si>
  <si>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</si>
  <si>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</si>
  <si>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</si>
  <si>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</si>
  <si>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</si>
  <si>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</si>
  <si>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</si>
  <si>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</si>
  <si>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</si>
  <si>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</si>
  <si>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</si>
  <si>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</si>
  <si>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</si>
  <si>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</si>
  <si>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</si>
  <si>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</si>
  <si>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</si>
  <si>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</si>
  <si>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</si>
  <si>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</si>
  <si>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</si>
  <si>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</si>
  <si>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</si>
  <si>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</si>
  <si>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</si>
  <si>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</si>
  <si>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</si>
  <si>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</si>
  <si>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</si>
  <si>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</si>
  <si>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</si>
  <si>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</si>
  <si>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</si>
  <si>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</si>
  <si>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</si>
  <si>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</si>
  <si>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</si>
  <si>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</si>
  <si>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</si>
  <si>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</si>
  <si>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</si>
  <si>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</si>
  <si>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</si>
  <si>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</si>
  <si>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</si>
  <si>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</si>
  <si>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</si>
  <si>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</si>
  <si>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</si>
  <si>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</si>
  <si>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</si>
  <si>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</si>
  <si>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</si>
  <si>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</si>
  <si>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</si>
  <si>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</si>
  <si>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</si>
  <si>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</si>
  <si>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</si>
  <si>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</si>
  <si>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</si>
  <si>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</si>
  <si>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</si>
  <si>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</si>
  <si>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</si>
  <si>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</si>
  <si>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</si>
  <si>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</si>
  <si>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</si>
  <si>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</si>
  <si>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</si>
  <si>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</si>
  <si>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</si>
  <si>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</si>
  <si>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</si>
  <si>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</si>
  <si>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</si>
  <si>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</si>
  <si>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</si>
  <si>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</si>
  <si>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</si>
  <si>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</si>
  <si>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</si>
  <si>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</si>
  <si>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</si>
  <si>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</si>
  <si>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</si>
  <si>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</si>
  <si>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</si>
  <si>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</si>
  <si>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</si>
  <si>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</si>
  <si>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</si>
  <si>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</si>
  <si>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</si>
  <si>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</si>
  <si>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</si>
  <si>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</si>
  <si>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</si>
  <si>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</si>
  <si>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</si>
  <si>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</si>
  <si>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</si>
  <si>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</si>
  <si>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</si>
  <si>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</si>
  <si>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</si>
  <si>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</si>
  <si>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</si>
  <si>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</si>
  <si>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</si>
  <si>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</si>
  <si>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</si>
  <si>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</si>
  <si>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</si>
  <si>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</si>
  <si>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</si>
  <si>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</si>
  <si>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</si>
  <si>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</si>
  <si>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</si>
  <si>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</si>
  <si>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</si>
  <si>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</si>
  <si>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</si>
  <si>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</si>
  <si>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</si>
  <si>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</si>
  <si>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</si>
  <si>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</si>
  <si>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</si>
  <si>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</si>
  <si>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</si>
  <si>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</si>
  <si>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</si>
  <si>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</si>
  <si>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</si>
  <si>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</si>
  <si>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</si>
  <si>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</si>
  <si>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</si>
  <si>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</si>
  <si>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</si>
  <si>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</si>
  <si>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</si>
  <si>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</si>
  <si>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</si>
  <si>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</si>
  <si>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</si>
  <si>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</si>
  <si>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</si>
  <si>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</si>
  <si>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</si>
  <si>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</si>
  <si>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</si>
  <si>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</si>
  <si>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</si>
  <si>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</si>
  <si>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</si>
  <si>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</si>
  <si>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</si>
  <si>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</si>
  <si>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</si>
  <si>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</si>
  <si>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</si>
  <si>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</si>
  <si>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</si>
  <si>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</si>
  <si>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</si>
  <si>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</si>
  <si>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</si>
  <si>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</si>
  <si>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</si>
  <si>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</si>
  <si>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</si>
  <si>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</si>
  <si>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</si>
  <si>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</si>
  <si>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</si>
  <si>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</si>
  <si>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</si>
  <si>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</si>
  <si>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</si>
  <si>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</si>
  <si>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</si>
  <si>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</si>
  <si>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</si>
  <si>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</si>
  <si>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</si>
  <si>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</si>
  <si>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</si>
  <si>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</si>
  <si>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</si>
  <si>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</si>
  <si>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</si>
  <si>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</si>
  <si>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</si>
  <si>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</si>
  <si>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</si>
  <si>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</si>
  <si>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</si>
  <si>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</si>
  <si>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</si>
  <si>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</si>
  <si>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</si>
  <si>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</si>
  <si>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</si>
  <si>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</si>
  <si>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</si>
  <si>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</si>
  <si>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</si>
  <si>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</si>
  <si>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</si>
  <si>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</si>
  <si>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</si>
  <si>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</si>
  <si>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</si>
  <si>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</si>
  <si>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</si>
  <si>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</si>
  <si>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</si>
  <si>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</si>
  <si>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</si>
  <si>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</si>
  <si>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</si>
  <si>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</si>
  <si>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</si>
  <si>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</si>
  <si>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</si>
  <si>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</si>
  <si>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</si>
  <si>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</si>
  <si>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</si>
  <si>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</si>
  <si>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</si>
  <si>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</si>
  <si>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</si>
  <si>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</si>
  <si>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</si>
  <si>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</si>
  <si>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</si>
  <si>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</si>
  <si>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</si>
  <si>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</si>
  <si>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</si>
  <si>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</si>
  <si>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</si>
  <si>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</si>
  <si>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</si>
  <si>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</si>
  <si>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</si>
  <si>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</si>
  <si>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</si>
  <si>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</si>
  <si>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</si>
  <si>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</si>
  <si>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</si>
  <si>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</si>
  <si>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</si>
  <si>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</si>
  <si>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</si>
  <si>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</si>
  <si>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</si>
  <si>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</si>
  <si>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</si>
  <si>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</si>
  <si>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</si>
  <si>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</si>
  <si>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</si>
  <si>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</si>
  <si>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</si>
  <si>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</si>
  <si>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</si>
  <si>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</si>
  <si>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</si>
  <si>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</si>
  <si>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</si>
  <si>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</si>
  <si>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</si>
  <si>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</si>
  <si>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</si>
  <si>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</si>
  <si>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</si>
  <si>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</si>
  <si>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</si>
  <si>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</si>
  <si>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</si>
  <si>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</si>
  <si>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</si>
  <si>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</si>
  <si>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</si>
  <si>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</si>
  <si>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</si>
  <si>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</si>
  <si>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</si>
  <si>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</si>
  <si>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</si>
  <si>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</si>
  <si>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</si>
  <si>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</si>
  <si>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</si>
  <si>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</si>
  <si>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</si>
  <si>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</si>
  <si>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</si>
  <si>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</si>
  <si>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</si>
  <si>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</si>
  <si>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</si>
  <si>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</si>
  <si>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</si>
  <si>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</si>
  <si>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</si>
  <si>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</si>
  <si>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</si>
  <si>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</si>
  <si>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</si>
  <si>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</si>
  <si>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</si>
  <si>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</si>
  <si>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</si>
  <si>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</si>
  <si>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</si>
  <si>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</si>
  <si>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</si>
  <si>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</si>
  <si>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</si>
  <si>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</si>
  <si>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</si>
  <si>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</si>
  <si>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</si>
  <si>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</si>
  <si>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</si>
  <si>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</si>
  <si>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</si>
  <si>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</si>
  <si>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</si>
  <si>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</si>
  <si>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</si>
  <si>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</si>
  <si>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</si>
  <si>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</si>
  <si>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</si>
  <si>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</si>
  <si>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</si>
  <si>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</si>
  <si>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</si>
  <si>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</si>
  <si>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</si>
  <si>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</si>
  <si>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</si>
  <si>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</si>
  <si>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</si>
  <si>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</si>
  <si>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</si>
  <si>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</si>
  <si>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</si>
  <si>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</si>
  <si>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</si>
  <si>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</si>
  <si>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</si>
  <si>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</si>
  <si>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</si>
  <si>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</si>
  <si>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</si>
  <si>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</si>
  <si>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</si>
  <si>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</si>
  <si>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</si>
  <si>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</si>
  <si>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</si>
  <si>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</si>
  <si>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</si>
  <si>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</si>
  <si>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</si>
  <si>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</si>
  <si>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</si>
  <si>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</si>
  <si>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</si>
  <si>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</si>
  <si>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</si>
  <si>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</si>
  <si>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</si>
  <si>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</si>
  <si>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</si>
  <si>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</si>
  <si>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</si>
  <si>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</si>
  <si>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</si>
  <si>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</si>
  <si>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</si>
  <si>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</si>
  <si>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</si>
  <si>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</si>
  <si>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</si>
  <si>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</si>
  <si>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</si>
  <si>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</si>
  <si>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</si>
  <si>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</si>
  <si>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</si>
  <si>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</si>
  <si>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</si>
  <si>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</si>
  <si>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</si>
  <si>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</si>
  <si>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</si>
  <si>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</si>
  <si>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</si>
  <si>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</si>
  <si>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</si>
  <si>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</si>
  <si>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</si>
  <si>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</si>
  <si>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</si>
  <si>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</si>
  <si>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</si>
  <si>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</si>
  <si>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</si>
  <si>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</si>
  <si>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</si>
  <si>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</si>
  <si>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</si>
  <si>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</si>
  <si>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</si>
  <si>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</si>
  <si>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</si>
  <si>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</si>
  <si>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</si>
  <si>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</si>
  <si>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</si>
  <si>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</si>
  <si>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</si>
  <si>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</si>
  <si>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</si>
  <si>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</si>
  <si>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</si>
  <si>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</si>
  <si>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</si>
  <si>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</si>
  <si>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</si>
  <si>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</si>
  <si>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</si>
  <si>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</si>
  <si>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</si>
  <si>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</si>
  <si>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</si>
  <si>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</si>
  <si>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</si>
  <si>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</si>
  <si>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</si>
  <si>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</si>
  <si>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</si>
  <si>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</si>
  <si>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</si>
  <si>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</si>
  <si>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</si>
  <si>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</si>
  <si>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</si>
  <si>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</si>
  <si>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</si>
  <si>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</si>
  <si>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</si>
  <si>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</si>
  <si>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</si>
  <si>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</si>
  <si>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</si>
  <si>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</si>
  <si>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</si>
  <si>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</si>
  <si>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</si>
  <si>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</si>
  <si>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</si>
  <si>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</si>
  <si>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</si>
  <si>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</si>
  <si>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</si>
  <si>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</si>
  <si>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</si>
  <si>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</si>
  <si>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</si>
  <si>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</si>
  <si>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</si>
  <si>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</si>
  <si>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</si>
  <si>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</si>
  <si>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</si>
  <si>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</si>
  <si>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</si>
  <si>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</si>
  <si>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</si>
  <si>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</si>
  <si>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</si>
  <si>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</si>
  <si>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</si>
  <si>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</si>
  <si>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</si>
  <si>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</si>
  <si>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</si>
  <si>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</si>
  <si>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</si>
  <si>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</si>
  <si>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</si>
  <si>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</si>
  <si>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</si>
  <si>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</si>
  <si>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</si>
  <si>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</si>
  <si>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</si>
  <si>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</si>
  <si>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</si>
  <si>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</si>
  <si>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</si>
  <si>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</si>
  <si>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</si>
  <si>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</si>
  <si>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</si>
  <si>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</si>
  <si>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</si>
  <si>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</si>
  <si>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</si>
  <si>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</si>
  <si>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</si>
  <si>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</si>
  <si>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</si>
  <si>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</si>
  <si>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</si>
  <si>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</si>
  <si>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</si>
  <si>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</si>
  <si>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</si>
  <si>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</si>
  <si>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</si>
  <si>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</si>
  <si>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</si>
  <si>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</si>
  <si>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</si>
  <si>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</si>
  <si>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</si>
  <si>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</si>
  <si>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</si>
  <si>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</si>
  <si>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</si>
  <si>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</si>
  <si>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</si>
  <si>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</si>
  <si>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</si>
  <si>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</si>
  <si>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</si>
  <si>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</si>
  <si>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</si>
  <si>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</si>
  <si>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</si>
  <si>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</si>
  <si>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</si>
  <si>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</si>
  <si>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</si>
  <si>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</si>
  <si>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</si>
  <si>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</si>
  <si>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</si>
  <si>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</si>
  <si>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</si>
  <si>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</si>
  <si>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</si>
  <si>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</si>
  <si>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</si>
  <si>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</si>
  <si>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</si>
  <si>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</si>
  <si>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</si>
  <si>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</si>
  <si>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</si>
  <si>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</si>
  <si>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</si>
  <si>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</si>
  <si>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</si>
  <si>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</si>
  <si>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</si>
  <si>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</si>
  <si>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</si>
  <si>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</si>
  <si>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</si>
  <si>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</si>
  <si>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</si>
  <si>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</si>
  <si>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</si>
  <si>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</si>
  <si>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</si>
  <si>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</si>
  <si>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</si>
  <si>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</si>
  <si>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</si>
  <si>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</si>
  <si>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</si>
  <si>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</si>
  <si>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</si>
  <si>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</si>
  <si>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</si>
  <si>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</si>
  <si>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</si>
  <si>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</si>
  <si>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</si>
  <si>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</si>
  <si>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</si>
  <si>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</si>
  <si>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</si>
  <si>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</si>
  <si>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</si>
  <si>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</si>
  <si>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</si>
  <si>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</si>
  <si>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</si>
  <si>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</si>
  <si>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</si>
  <si>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</si>
  <si>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</si>
  <si>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</si>
  <si>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</si>
  <si>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</si>
  <si>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</si>
  <si>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</si>
  <si>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</si>
  <si>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</si>
  <si>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</si>
  <si>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</si>
  <si>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</si>
  <si>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</si>
  <si>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</si>
  <si>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</si>
  <si>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</si>
  <si>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</si>
  <si>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</si>
  <si>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</si>
  <si>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</si>
  <si>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</si>
  <si>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</si>
  <si>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</si>
  <si>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</si>
  <si>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</si>
  <si>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</si>
  <si>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</si>
  <si>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</si>
  <si>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</si>
  <si>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</si>
  <si>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</si>
  <si>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</si>
  <si>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</si>
  <si>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</si>
  <si>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</si>
  <si>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</si>
  <si>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</si>
  <si>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</si>
  <si>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</si>
  <si>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</si>
  <si>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</si>
  <si>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</si>
  <si>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</si>
  <si>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</si>
  <si>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</si>
  <si>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</si>
  <si>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</si>
  <si>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</si>
  <si>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</si>
  <si>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</si>
  <si>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</si>
  <si>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</si>
  <si>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</si>
  <si>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</si>
  <si>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</si>
  <si>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</si>
  <si>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</si>
  <si>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</si>
  <si>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</si>
  <si>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</si>
  <si>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</si>
  <si>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</si>
  <si>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</si>
  <si>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</si>
  <si>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</si>
  <si>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</si>
  <si>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</si>
  <si>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</si>
  <si>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</si>
  <si>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</si>
  <si>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</si>
  <si>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</si>
  <si>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</si>
  <si>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</si>
  <si>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</si>
  <si>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</si>
  <si>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</si>
  <si>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</si>
  <si>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</si>
  <si>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</si>
  <si>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</si>
  <si>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</si>
  <si>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</si>
  <si>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</si>
  <si>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</si>
  <si>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</si>
  <si>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</si>
  <si>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</si>
  <si>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</si>
  <si>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</si>
  <si>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</si>
  <si>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</si>
  <si>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</si>
  <si>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</si>
  <si>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</si>
  <si>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</si>
  <si>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</si>
  <si>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</si>
  <si>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</si>
  <si>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</si>
  <si>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</si>
  <si>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</si>
  <si>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</si>
  <si>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</si>
  <si>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</si>
  <si>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</si>
  <si>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</si>
  <si>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</si>
  <si>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</si>
  <si>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</si>
  <si>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</si>
  <si>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</si>
  <si>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</si>
  <si>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</si>
  <si>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</si>
  <si>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</si>
  <si>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</si>
  <si>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</si>
  <si>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</si>
  <si>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</si>
  <si>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</si>
  <si>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</si>
  <si>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</si>
  <si>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</si>
  <si>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</si>
  <si>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</si>
  <si>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</si>
  <si>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</si>
  <si>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</si>
  <si>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</si>
  <si>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</si>
  <si>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</si>
  <si>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</si>
  <si>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</si>
  <si>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</si>
  <si>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</si>
  <si>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</si>
  <si>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</si>
  <si>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</si>
  <si>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</si>
  <si>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</si>
  <si>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</si>
  <si>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</si>
  <si>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</si>
  <si>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</si>
  <si>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</si>
  <si>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</si>
  <si>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</si>
  <si>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</si>
  <si>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</si>
  <si>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</si>
  <si>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</si>
  <si>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</si>
  <si>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</si>
  <si>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</si>
  <si>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</si>
  <si>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</si>
  <si>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</si>
  <si>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</si>
  <si>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</si>
  <si>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</si>
  <si>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</si>
  <si>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</si>
  <si>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</si>
  <si>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</si>
  <si>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</si>
  <si>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</si>
  <si>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</si>
  <si>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</si>
  <si>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</si>
  <si>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</si>
  <si>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</si>
  <si>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</si>
  <si>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</si>
  <si>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</si>
  <si>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</si>
  <si>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</si>
  <si>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</si>
  <si>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</si>
  <si>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</si>
  <si>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</si>
  <si>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</si>
  <si>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</si>
  <si>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</si>
  <si>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</si>
  <si>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</si>
  <si>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</si>
  <si>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</si>
  <si>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</si>
  <si>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</si>
  <si>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</si>
  <si>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</si>
  <si>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</si>
  <si>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</si>
  <si>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</si>
  <si>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</si>
  <si>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</si>
  <si>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</si>
  <si>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</si>
  <si>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</si>
  <si>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</si>
  <si>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</si>
  <si>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</si>
  <si>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</si>
  <si>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</si>
  <si>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</si>
  <si>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</si>
  <si>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</si>
  <si>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</si>
  <si>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</si>
  <si>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</si>
  <si>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</si>
  <si>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</si>
  <si>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</si>
  <si>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</si>
  <si>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</si>
  <si>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</si>
  <si>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</si>
  <si>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</si>
  <si>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</si>
  <si>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</si>
  <si>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</si>
  <si>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</si>
  <si>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</si>
  <si>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</si>
  <si>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</si>
  <si>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</si>
  <si>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</si>
  <si>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</si>
  <si>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</si>
  <si>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</si>
  <si>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</si>
  <si>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</si>
  <si>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</si>
  <si>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</si>
  <si>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</si>
  <si>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</si>
  <si>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</si>
  <si>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</si>
  <si>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</si>
  <si>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</si>
  <si>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</si>
  <si>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</si>
  <si>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</si>
  <si>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</si>
  <si>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</si>
  <si>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</si>
  <si>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</si>
  <si>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</si>
  <si>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</si>
  <si>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</si>
  <si>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</si>
  <si>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</si>
  <si>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</si>
  <si>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</si>
  <si>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</si>
  <si>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</si>
  <si>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</si>
  <si>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</si>
  <si>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</si>
  <si>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</si>
  <si>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</si>
  <si>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</si>
  <si>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</si>
  <si>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</si>
  <si>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</si>
  <si>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</si>
  <si>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</si>
  <si>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</si>
  <si>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</si>
  <si>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</si>
  <si>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</si>
  <si>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</si>
  <si>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</si>
  <si>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</si>
  <si>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</si>
  <si>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</si>
  <si>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</si>
  <si>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</si>
  <si>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</si>
  <si>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</si>
  <si>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</si>
  <si>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</si>
  <si>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</si>
  <si>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</si>
  <si>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</si>
  <si>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</si>
  <si>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</si>
  <si>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</si>
  <si>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</si>
  <si>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</si>
  <si>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</si>
  <si>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</si>
  <si>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</si>
  <si>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</si>
  <si>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</si>
  <si>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</si>
  <si>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</si>
  <si>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</si>
  <si>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</si>
  <si>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</si>
  <si>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</si>
  <si>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</si>
  <si>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</si>
  <si>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</si>
  <si>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</si>
  <si>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</si>
  <si>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</si>
  <si>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</si>
  <si>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</si>
  <si>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</si>
  <si>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</si>
  <si>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</si>
  <si>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</si>
  <si>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</si>
  <si>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</si>
  <si>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</si>
  <si>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</si>
  <si>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</si>
  <si>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</si>
  <si>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</si>
  <si>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</si>
  <si>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</si>
  <si>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</si>
  <si>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</si>
  <si>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</si>
  <si>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</si>
  <si>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</si>
  <si>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</si>
  <si>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</si>
  <si>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</si>
  <si>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</si>
  <si>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</si>
  <si>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</si>
  <si>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</si>
  <si>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</si>
  <si>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</si>
  <si>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</si>
  <si>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</si>
  <si>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</si>
  <si>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</si>
  <si>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</si>
  <si>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</si>
  <si>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</si>
  <si>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</si>
  <si>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</si>
  <si>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</si>
  <si>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</si>
  <si>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</si>
  <si>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</si>
  <si>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</si>
  <si>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</si>
  <si>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</si>
  <si>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</si>
  <si>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</si>
  <si>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</si>
  <si>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</si>
  <si>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</si>
  <si>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</si>
  <si>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</si>
  <si>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</si>
  <si>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</si>
  <si>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</si>
  <si>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</si>
  <si>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</si>
  <si>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</si>
  <si>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</si>
  <si>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</si>
  <si>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</si>
  <si>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</si>
  <si>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</si>
  <si>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</si>
  <si>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</si>
  <si>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</si>
  <si>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</si>
  <si>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</si>
  <si>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</si>
  <si>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</si>
  <si>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</si>
  <si>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</si>
  <si>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</si>
  <si>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</si>
  <si>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</si>
  <si>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</si>
  <si>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</si>
  <si>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</si>
  <si>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</si>
  <si>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</si>
  <si>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</si>
  <si>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</si>
  <si>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</si>
  <si>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</si>
  <si>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</si>
  <si>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</si>
  <si>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</si>
  <si>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</si>
  <si>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</si>
  <si>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</si>
  <si>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</si>
  <si>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</si>
  <si>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</si>
  <si>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</si>
  <si>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</si>
  <si>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</si>
  <si>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</si>
  <si>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</si>
  <si>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</si>
  <si>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</si>
  <si>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</si>
  <si>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</si>
  <si>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</si>
  <si>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</si>
  <si>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</si>
  <si>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</si>
  <si>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</si>
  <si>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</si>
  <si>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</si>
  <si>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</si>
  <si>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</si>
  <si>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</si>
  <si>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</si>
  <si>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</si>
  <si>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</si>
  <si>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</si>
  <si>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</si>
  <si>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</si>
  <si>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</si>
  <si>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</si>
  <si>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</si>
  <si>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</si>
  <si>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</si>
  <si>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</si>
  <si>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</si>
  <si>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</si>
  <si>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</si>
  <si>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</si>
  <si>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</si>
  <si>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</si>
  <si>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</si>
  <si>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</si>
  <si>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</si>
  <si>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</si>
  <si>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</si>
  <si>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</si>
  <si>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</si>
  <si>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</si>
  <si>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</si>
  <si>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</si>
  <si>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</si>
  <si>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</si>
  <si>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</si>
  <si>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</si>
  <si>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</si>
  <si>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</si>
  <si>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</si>
  <si>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</si>
  <si>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</si>
  <si>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</si>
  <si>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</si>
  <si>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</si>
  <si>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</si>
  <si>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</si>
  <si>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</si>
  <si>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</si>
  <si>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</si>
  <si>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</si>
  <si>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</si>
  <si>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</si>
  <si>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</si>
  <si>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</si>
  <si>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</si>
  <si>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</si>
  <si>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</si>
  <si>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</si>
  <si>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</si>
  <si>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</si>
  <si>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</si>
  <si>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</si>
  <si>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</si>
  <si>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</si>
  <si>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</si>
  <si>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</si>
  <si>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</si>
  <si>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</si>
  <si>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</si>
  <si>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</si>
  <si>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</si>
  <si>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</si>
  <si>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</si>
  <si>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</si>
  <si>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</si>
  <si>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</si>
  <si>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</si>
  <si>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</si>
  <si>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</si>
  <si>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</si>
  <si>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</si>
  <si>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</si>
  <si>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</si>
  <si>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</si>
  <si>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</si>
  <si>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</si>
  <si>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</si>
  <si>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</si>
  <si>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</si>
  <si>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</si>
  <si>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</si>
  <si>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</si>
  <si>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</si>
  <si>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</si>
  <si>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</si>
  <si>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</si>
  <si>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</si>
  <si>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</si>
  <si>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</si>
  <si>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</si>
  <si>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</si>
  <si>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</si>
  <si>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</si>
  <si>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</si>
  <si>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</si>
  <si>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</si>
  <si>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</si>
  <si>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</si>
  <si>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</si>
  <si>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</si>
  <si>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</si>
  <si>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</si>
  <si>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</si>
  <si>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</si>
  <si>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</si>
  <si>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</si>
  <si>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</si>
  <si>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</si>
  <si>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</si>
  <si>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</si>
  <si>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</si>
  <si>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</si>
  <si>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</si>
  <si>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</si>
  <si>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</si>
  <si>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</si>
  <si>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</si>
  <si>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</si>
  <si>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</si>
  <si>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</si>
  <si>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</si>
  <si>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</si>
  <si>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</si>
  <si>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</si>
  <si>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</si>
  <si>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</si>
  <si>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</si>
  <si>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</si>
  <si>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</si>
  <si>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</si>
  <si>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</si>
  <si>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</si>
  <si>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</si>
  <si>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</si>
  <si>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</si>
  <si>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</si>
  <si>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</si>
  <si>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</si>
  <si>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</si>
  <si>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</si>
  <si>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</si>
  <si>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</si>
  <si>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</si>
  <si>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</si>
  <si>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</si>
  <si>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</si>
  <si>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</si>
  <si>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</si>
  <si>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</si>
  <si>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</si>
  <si>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</si>
  <si>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</si>
  <si>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</si>
  <si>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</si>
  <si>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</si>
  <si>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</si>
  <si>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</si>
  <si>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</si>
  <si>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</si>
  <si>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</si>
  <si>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</si>
  <si>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</si>
  <si>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</si>
  <si>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</si>
  <si>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</si>
  <si>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</si>
  <si>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</si>
  <si>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</si>
  <si>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</si>
  <si>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</si>
  <si>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</si>
  <si>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</si>
  <si>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</si>
  <si>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</si>
  <si>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</si>
  <si>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</si>
  <si>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</si>
  <si>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</si>
  <si>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</si>
  <si>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</si>
  <si>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</si>
  <si>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</si>
  <si>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</si>
  <si>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</si>
  <si>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</si>
  <si>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</si>
  <si>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</si>
  <si>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</si>
  <si>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</si>
  <si>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</si>
  <si>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</si>
  <si>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</si>
  <si>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</si>
  <si>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</si>
  <si>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</si>
  <si>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</si>
  <si>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</si>
  <si>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</si>
  <si>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</si>
  <si>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</si>
  <si>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</si>
  <si>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</si>
  <si>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</si>
  <si>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</si>
  <si>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</si>
  <si>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</si>
  <si>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</si>
  <si>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</si>
  <si>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</si>
  <si>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</si>
  <si>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</si>
  <si>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</si>
  <si>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</si>
  <si>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</si>
  <si>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</si>
  <si>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</si>
  <si>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</si>
  <si>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</si>
  <si>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</si>
  <si>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</si>
  <si>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</si>
  <si>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</si>
  <si>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</si>
  <si>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</si>
  <si>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</si>
  <si>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</si>
  <si>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</si>
  <si>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</si>
  <si>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</si>
  <si>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</si>
  <si>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</si>
  <si>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</si>
  <si>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</si>
  <si>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</si>
  <si>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</si>
  <si>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</si>
  <si>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</si>
  <si>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</si>
  <si>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</si>
  <si>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</si>
  <si>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</si>
  <si>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</si>
  <si>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</si>
  <si>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</si>
  <si>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</si>
  <si>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</si>
  <si>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</si>
  <si>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</si>
  <si>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</si>
  <si>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</si>
  <si>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</si>
  <si>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</si>
  <si>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</si>
  <si>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</si>
  <si>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</si>
  <si>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</si>
  <si>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</si>
  <si>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</si>
  <si>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</si>
  <si>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</si>
  <si>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</si>
  <si>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</si>
  <si>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</si>
  <si>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</si>
  <si>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</si>
  <si>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</si>
  <si>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</si>
  <si>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</si>
  <si>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</si>
  <si>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</si>
  <si>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</si>
  <si>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</si>
  <si>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</si>
  <si>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</si>
  <si>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</si>
  <si>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</si>
  <si>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</si>
  <si>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</si>
  <si>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</si>
  <si>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</si>
  <si>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</si>
  <si>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</si>
  <si>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</si>
  <si>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</si>
  <si>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</si>
  <si>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</si>
  <si>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</si>
  <si>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</si>
  <si>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</si>
  <si>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</si>
  <si>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</si>
  <si>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</si>
  <si>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</si>
  <si>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</si>
  <si>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</si>
  <si>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</si>
  <si>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</si>
  <si>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</si>
  <si>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</si>
  <si>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</si>
  <si>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</si>
  <si>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</si>
  <si>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</si>
  <si>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</si>
  <si>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</si>
  <si>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</si>
  <si>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</si>
  <si>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</si>
  <si>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</si>
  <si>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</si>
  <si>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</si>
  <si>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</si>
  <si>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</si>
  <si>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</si>
  <si>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</si>
  <si>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</si>
  <si>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</si>
  <si>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</si>
  <si>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</si>
  <si>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</si>
  <si>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</si>
  <si>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</si>
  <si>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</si>
  <si>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</si>
  <si>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</si>
  <si>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</si>
  <si>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</si>
  <si>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</si>
  <si>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</si>
  <si>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</si>
  <si>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</si>
  <si>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</si>
  <si>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</si>
  <si>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</si>
  <si>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</si>
  <si>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</si>
  <si>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</si>
  <si>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</si>
  <si>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</si>
  <si>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</si>
  <si>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</si>
  <si>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</si>
  <si>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</si>
  <si>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</si>
  <si>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</si>
  <si>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</si>
  <si>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</si>
  <si>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</si>
  <si>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</si>
  <si>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</si>
  <si>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</si>
  <si>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</si>
  <si>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</si>
  <si>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</si>
  <si>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</si>
  <si>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</si>
  <si>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</si>
  <si>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</si>
  <si>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</si>
  <si>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</si>
  <si>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</si>
  <si>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</si>
  <si>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</si>
  <si>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</si>
  <si>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</si>
  <si>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</si>
  <si>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</si>
  <si>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</si>
  <si>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</si>
  <si>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</si>
  <si>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</si>
  <si>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</si>
  <si>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</si>
  <si>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</si>
  <si>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</si>
  <si>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</si>
  <si>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</si>
  <si>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</si>
  <si>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</si>
  <si>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</si>
  <si>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</si>
  <si>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</si>
  <si>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</si>
  <si>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</si>
  <si>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</si>
  <si>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</si>
  <si>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</si>
  <si>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</si>
  <si>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</si>
  <si>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</si>
  <si>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</si>
  <si>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</si>
  <si>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</si>
  <si>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</si>
  <si>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</si>
  <si>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</si>
  <si>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</si>
  <si>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</si>
  <si>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</si>
  <si>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</si>
  <si>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</si>
  <si>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</si>
  <si>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</si>
  <si>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</si>
  <si>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</si>
  <si>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</si>
  <si>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</si>
  <si>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</si>
  <si>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</si>
  <si>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</si>
  <si>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</si>
  <si>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</si>
  <si>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</si>
  <si>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</si>
  <si>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</si>
  <si>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</si>
  <si>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</si>
  <si>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</si>
  <si>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</si>
  <si>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</si>
  <si>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</si>
  <si>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</si>
  <si>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</si>
  <si>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</si>
  <si>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</si>
  <si>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</si>
  <si>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</si>
  <si>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</si>
  <si>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</si>
  <si>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</si>
  <si>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</si>
  <si>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</si>
  <si>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</si>
  <si>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</si>
  <si>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</si>
  <si>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</si>
  <si>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</si>
  <si>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</si>
  <si>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</si>
  <si>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</si>
  <si>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</si>
  <si>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</si>
  <si>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</si>
  <si>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</si>
  <si>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</si>
  <si>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</si>
  <si>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</si>
  <si>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</si>
  <si>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</si>
  <si>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</si>
  <si>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</si>
  <si>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</si>
  <si>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</si>
  <si>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</si>
  <si>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</si>
  <si>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</si>
  <si>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</si>
  <si>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</si>
  <si>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</si>
  <si>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</si>
  <si>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</si>
  <si>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</si>
  <si>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</si>
  <si>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</si>
  <si>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</si>
  <si>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</si>
  <si>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</si>
  <si>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</si>
  <si>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</si>
  <si>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</si>
  <si>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</si>
  <si>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</si>
  <si>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</si>
  <si>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</si>
  <si>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</si>
  <si>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</si>
  <si>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</si>
  <si>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</si>
  <si>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</si>
  <si>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</si>
  <si>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</si>
  <si>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</si>
  <si>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</si>
  <si>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</si>
  <si>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</si>
  <si>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</si>
  <si>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</si>
  <si>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</si>
  <si>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</si>
  <si>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</si>
  <si>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</si>
  <si>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</si>
  <si>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</si>
  <si>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</si>
  <si>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</si>
  <si>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</si>
  <si>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</si>
  <si>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</si>
  <si>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</si>
  <si>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</si>
  <si>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</si>
  <si>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</si>
  <si>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</si>
  <si>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</si>
  <si>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</si>
  <si>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</si>
  <si>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</si>
  <si>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</si>
  <si>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</si>
  <si>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</si>
  <si>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</si>
  <si>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</si>
  <si>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</si>
  <si>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</si>
  <si>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</si>
  <si>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</si>
  <si>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</si>
  <si>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</si>
  <si>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</si>
  <si>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</si>
  <si>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</si>
  <si>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</si>
  <si>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</si>
  <si>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</si>
  <si>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</si>
  <si>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</si>
  <si>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</si>
  <si>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</si>
  <si>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</si>
  <si>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</si>
  <si>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</si>
  <si>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</si>
  <si>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</si>
  <si>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</si>
  <si>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</si>
  <si>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</si>
  <si>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</si>
  <si>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</si>
  <si>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</si>
  <si>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</si>
  <si>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</si>
  <si>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</si>
  <si>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</si>
  <si>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</si>
  <si>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</si>
  <si>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</si>
  <si>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</si>
  <si>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</si>
  <si>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</si>
  <si>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</si>
  <si>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</si>
  <si>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</si>
  <si>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</si>
  <si>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</si>
  <si>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</si>
  <si>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</si>
  <si>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</si>
  <si>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</si>
  <si>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</si>
  <si>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</si>
  <si>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</si>
  <si>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</si>
  <si>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</si>
  <si>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</si>
  <si>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</si>
  <si>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</si>
  <si>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</si>
  <si>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</si>
  <si>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</si>
  <si>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</si>
  <si>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</si>
  <si>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</si>
  <si>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</si>
  <si>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</si>
  <si>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</si>
  <si>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</si>
  <si>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</si>
  <si>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</si>
  <si>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</si>
  <si>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</si>
  <si>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</si>
  <si>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</si>
  <si>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</si>
  <si>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</si>
  <si>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</si>
  <si>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</si>
  <si>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</si>
  <si>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</si>
  <si>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</si>
  <si>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</si>
  <si>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</si>
  <si>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</si>
  <si>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</si>
  <si>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</si>
  <si>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</si>
  <si>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</si>
  <si>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</si>
  <si>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</si>
  <si>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</si>
  <si>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</si>
  <si>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</si>
  <si>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</si>
  <si>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</si>
  <si>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</si>
  <si>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</si>
  <si>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</si>
  <si>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</si>
  <si>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</si>
  <si>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</si>
  <si>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</si>
  <si>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</si>
  <si>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</si>
  <si>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</si>
  <si>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</si>
  <si>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</si>
  <si>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</si>
  <si>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</si>
  <si>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</si>
  <si>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</si>
  <si>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</si>
  <si>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</si>
  <si>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</si>
  <si>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</si>
  <si>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</si>
  <si>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</si>
  <si>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</si>
  <si>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</si>
  <si>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</si>
  <si>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</si>
  <si>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</si>
  <si>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</si>
  <si>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</si>
  <si>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</si>
  <si>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</si>
  <si>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</si>
  <si>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</si>
  <si>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</si>
  <si>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</si>
  <si>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</si>
  <si>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</si>
  <si>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</si>
  <si>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</si>
  <si>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</si>
  <si>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</si>
  <si>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</si>
  <si>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</si>
  <si>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</si>
  <si>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</si>
  <si>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</si>
  <si>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</si>
  <si>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</si>
  <si>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</si>
  <si>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</si>
  <si>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</si>
  <si>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</si>
  <si>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</si>
  <si>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</si>
  <si>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</si>
  <si>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</si>
  <si>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</si>
  <si>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</si>
  <si>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</si>
  <si>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</si>
  <si>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</si>
  <si>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</si>
  <si>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</si>
  <si>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</si>
  <si>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</si>
  <si>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</si>
  <si>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</si>
  <si>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</si>
  <si>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</si>
  <si>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</si>
  <si>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</si>
  <si>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</si>
  <si>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</si>
  <si>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</si>
  <si>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</si>
  <si>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</si>
  <si>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</si>
  <si>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</si>
  <si>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</si>
  <si>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</si>
  <si>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</si>
  <si>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</si>
  <si>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</si>
  <si>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</si>
  <si>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</si>
  <si>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</si>
  <si>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</si>
  <si>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</si>
  <si>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</si>
  <si>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</si>
  <si>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</si>
  <si>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</si>
  <si>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</si>
  <si>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</si>
  <si>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</si>
  <si>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</si>
  <si>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</si>
  <si>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</si>
  <si>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</si>
  <si>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</si>
  <si>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</si>
  <si>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</si>
  <si>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</si>
  <si>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</si>
  <si>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</si>
  <si>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</si>
  <si>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</si>
  <si>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</si>
  <si>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</si>
  <si>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</si>
  <si>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</si>
  <si>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</si>
  <si>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</si>
  <si>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</si>
  <si>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</si>
  <si>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</si>
  <si>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</si>
  <si>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</si>
  <si>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</si>
  <si>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</si>
  <si>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</si>
  <si>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</si>
  <si>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</si>
  <si>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</si>
  <si>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</si>
  <si>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</si>
  <si>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</si>
  <si>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</si>
  <si>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</si>
  <si>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</si>
  <si>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</si>
  <si>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</si>
  <si>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</si>
  <si>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</si>
  <si>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</si>
  <si>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</si>
  <si>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</si>
  <si>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</si>
  <si>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</si>
  <si>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</si>
  <si>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</si>
  <si>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</si>
  <si>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</si>
  <si>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</si>
  <si>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</si>
  <si>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</si>
  <si>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</si>
  <si>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</si>
  <si>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</si>
  <si>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</si>
  <si>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</si>
  <si>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</si>
  <si>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</si>
  <si>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</si>
  <si>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</si>
  <si>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</si>
  <si>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</si>
  <si>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</si>
  <si>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</si>
  <si>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</si>
  <si>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</si>
  <si>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</si>
  <si>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</si>
  <si>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</si>
  <si>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</si>
  <si>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</si>
  <si>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</si>
  <si>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</si>
  <si>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</si>
  <si>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</si>
  <si>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</si>
  <si>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</si>
  <si>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</si>
  <si>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</si>
  <si>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</si>
  <si>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</si>
  <si>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</si>
  <si>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</si>
  <si>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</si>
  <si>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</si>
  <si>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</si>
  <si>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</si>
  <si>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</si>
  <si>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</si>
  <si>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</si>
  <si>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</si>
  <si>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</si>
  <si>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</si>
  <si>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</si>
  <si>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</si>
  <si>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</si>
  <si>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</si>
  <si>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</si>
  <si>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</si>
  <si>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</si>
  <si>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</si>
  <si>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</si>
  <si>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</si>
  <si>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</si>
  <si>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</si>
  <si>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</si>
  <si>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</si>
  <si>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</si>
  <si>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</si>
  <si>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</si>
  <si>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</si>
  <si>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</si>
  <si>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</si>
  <si>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</si>
  <si>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</si>
  <si>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</si>
  <si>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</si>
  <si>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</si>
  <si>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</si>
  <si>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</si>
  <si>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</si>
  <si>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</si>
  <si>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</si>
  <si>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</si>
  <si>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</si>
  <si>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</si>
  <si>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</si>
  <si>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</si>
  <si>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</si>
  <si>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</si>
  <si>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</si>
  <si>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</si>
  <si>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</si>
  <si>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</si>
  <si>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</si>
  <si>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</si>
  <si>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</si>
  <si>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</si>
  <si>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</si>
  <si>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</si>
  <si>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</si>
  <si>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</si>
  <si>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</si>
  <si>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</si>
  <si>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</si>
  <si>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</si>
  <si>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</si>
  <si>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</si>
  <si>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</si>
  <si>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</si>
  <si>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</si>
  <si>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</si>
  <si>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</si>
  <si>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</si>
  <si>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</si>
  <si>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</si>
  <si>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</si>
  <si>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</si>
  <si>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</si>
  <si>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</si>
  <si>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</si>
  <si>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</si>
  <si>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</si>
  <si>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</si>
  <si>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</si>
  <si>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</si>
  <si>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</si>
  <si>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</si>
  <si>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</si>
  <si>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</si>
  <si>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</si>
  <si>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</si>
  <si>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</si>
  <si>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</si>
  <si>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</si>
  <si>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</si>
  <si>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</si>
  <si>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</si>
  <si>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</si>
  <si>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</si>
  <si>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</si>
  <si>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</si>
  <si>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</si>
  <si>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</si>
  <si>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</si>
  <si>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</si>
  <si>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</si>
  <si>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</si>
  <si>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</si>
  <si>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</si>
  <si>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</si>
  <si>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</si>
  <si>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</si>
  <si>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</si>
  <si>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</si>
  <si>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</si>
  <si>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</si>
  <si>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</si>
  <si>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</si>
  <si>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</si>
  <si>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</si>
  <si>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</si>
  <si>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</si>
  <si>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</si>
  <si>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</si>
  <si>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</si>
  <si>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</si>
  <si>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</si>
  <si>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</si>
  <si>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</si>
  <si>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</si>
  <si>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</si>
  <si>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</si>
  <si>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</si>
  <si>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</si>
  <si>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</si>
  <si>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</si>
  <si>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</si>
  <si>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</si>
  <si>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</si>
  <si>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</si>
  <si>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</si>
  <si>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</si>
  <si>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</si>
  <si>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</si>
  <si>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</si>
  <si>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</si>
  <si>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</si>
  <si>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</si>
  <si>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</si>
  <si>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</si>
  <si>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</si>
  <si>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</si>
  <si>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</si>
  <si>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</si>
  <si>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</si>
  <si>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</si>
  <si>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</si>
  <si>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</si>
  <si>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</si>
  <si>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</si>
  <si>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</si>
  <si>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</si>
  <si>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</si>
  <si>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</si>
  <si>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</si>
  <si>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</si>
  <si>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</si>
  <si>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</si>
  <si>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</si>
  <si>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</si>
  <si>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</si>
  <si>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</si>
  <si>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</si>
  <si>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</si>
  <si>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</si>
  <si>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</si>
  <si>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</si>
  <si>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</si>
  <si>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</si>
  <si>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</si>
  <si>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</si>
  <si>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</si>
  <si>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</si>
  <si>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</si>
  <si>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</si>
  <si>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</si>
  <si>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</si>
  <si>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</si>
  <si>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</si>
  <si>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</si>
  <si>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</si>
  <si>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</si>
  <si>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</si>
  <si>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</si>
  <si>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</si>
  <si>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</si>
  <si>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</si>
  <si>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</si>
  <si>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</si>
  <si>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</si>
  <si>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</si>
  <si>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</si>
  <si>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</si>
  <si>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</si>
  <si>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</si>
  <si>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</si>
  <si>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</si>
  <si>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</si>
  <si>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</si>
  <si>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</si>
  <si>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</si>
  <si>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</si>
  <si>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</si>
  <si>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</si>
  <si>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</si>
  <si>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</si>
  <si>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</si>
  <si>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</si>
  <si>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</si>
  <si>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</si>
  <si>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</si>
  <si>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</si>
  <si>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</si>
  <si>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</si>
  <si>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</si>
  <si>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</si>
  <si>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</si>
  <si>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</si>
  <si>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</si>
  <si>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</si>
  <si>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</si>
  <si>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</si>
  <si>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</si>
  <si>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</si>
  <si>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</si>
  <si>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</si>
  <si>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</si>
  <si>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</si>
  <si>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</si>
  <si>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</si>
  <si>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</si>
  <si>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</si>
  <si>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</si>
  <si>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</si>
  <si>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</si>
  <si>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</si>
  <si>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</si>
  <si>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</si>
  <si>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</si>
  <si>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</si>
  <si>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</si>
  <si>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</si>
  <si>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</si>
  <si>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</si>
  <si>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</si>
  <si>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</si>
  <si>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</si>
  <si>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</si>
  <si>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</si>
  <si>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</si>
  <si>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</si>
  <si>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</si>
  <si>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</si>
  <si>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</si>
  <si>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</si>
  <si>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</si>
  <si>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</si>
  <si>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</si>
  <si>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</si>
  <si>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</si>
  <si>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</si>
  <si>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</si>
  <si>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</si>
  <si>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</si>
  <si>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</si>
  <si>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</si>
  <si>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</si>
  <si>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</si>
  <si>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</si>
  <si>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</si>
  <si>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</si>
  <si>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</si>
  <si>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</si>
  <si>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</si>
  <si>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</si>
  <si>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</si>
  <si>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</si>
  <si>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</si>
  <si>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</si>
  <si>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</si>
  <si>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</si>
  <si>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</si>
  <si>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</si>
  <si>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</si>
  <si>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</si>
  <si>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</si>
  <si>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</si>
  <si>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</si>
  <si>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</si>
  <si>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</si>
  <si>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</si>
  <si>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</si>
  <si>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</si>
  <si>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</si>
  <si>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</si>
  <si>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</si>
  <si>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</si>
  <si>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</si>
  <si>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</si>
  <si>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</si>
  <si>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</si>
  <si>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</si>
  <si>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</si>
  <si>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</si>
  <si>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</si>
  <si>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</si>
  <si>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</si>
  <si>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</si>
  <si>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</si>
  <si>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</si>
  <si>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</si>
  <si>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</si>
  <si>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</si>
  <si>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</si>
  <si>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</si>
  <si>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</si>
  <si>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</si>
  <si>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</si>
  <si>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</si>
  <si>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</si>
  <si>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</si>
  <si>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</si>
  <si>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</si>
  <si>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</si>
  <si>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</si>
  <si>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</si>
  <si>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</si>
  <si>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</si>
  <si>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</si>
  <si>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</si>
  <si>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</si>
  <si>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</si>
  <si>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</si>
  <si>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</si>
  <si>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</si>
  <si>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</si>
  <si>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</si>
  <si>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</si>
  <si>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</si>
  <si>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</si>
  <si>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</si>
  <si>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</si>
  <si>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</si>
  <si>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</si>
  <si>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</si>
  <si>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</si>
  <si>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</si>
  <si>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</si>
  <si>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</si>
  <si>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</si>
  <si>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</si>
  <si>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</si>
  <si>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</si>
  <si>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</si>
  <si>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</si>
  <si>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</si>
  <si>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</si>
  <si>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</si>
  <si>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</si>
  <si>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</si>
  <si>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</si>
  <si>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</si>
  <si>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</si>
  <si>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</si>
  <si>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</si>
  <si>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</si>
  <si>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</si>
  <si>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</si>
  <si>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</si>
  <si>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</si>
  <si>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</si>
  <si>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</si>
  <si>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</si>
  <si>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</si>
  <si>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</si>
  <si>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</si>
  <si>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</si>
  <si>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</si>
  <si>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</si>
  <si>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</si>
  <si>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</si>
  <si>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</si>
  <si>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</si>
  <si>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</si>
  <si>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</si>
  <si>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</si>
  <si>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</si>
  <si>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</si>
  <si>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</si>
  <si>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</si>
  <si>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</si>
  <si>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</si>
  <si>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</si>
  <si>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</si>
  <si>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</si>
  <si>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</si>
  <si>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</si>
  <si>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</si>
  <si>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</si>
  <si>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</si>
  <si>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</si>
  <si>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</si>
  <si>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</si>
  <si>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</si>
  <si>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</si>
  <si>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</si>
  <si>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</si>
  <si>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</si>
  <si>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</si>
  <si>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</si>
  <si>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</si>
  <si>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</si>
  <si>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</si>
  <si>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</si>
  <si>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</si>
  <si>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</si>
  <si>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</si>
  <si>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</si>
  <si>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</si>
  <si>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</si>
  <si>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</si>
  <si>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</si>
  <si>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</si>
  <si>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</si>
  <si>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</si>
  <si>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</si>
  <si>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</si>
  <si>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</si>
  <si>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</si>
  <si>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</si>
  <si>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</si>
  <si>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</si>
  <si>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</si>
  <si>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</si>
  <si>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</si>
  <si>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</si>
  <si>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</si>
  <si>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</si>
  <si>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</si>
  <si>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</si>
  <si>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</si>
  <si>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</si>
  <si>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</si>
  <si>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</si>
  <si>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</si>
  <si>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</si>
  <si>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</si>
  <si>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</si>
  <si>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</si>
  <si>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</si>
  <si>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</si>
  <si>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</si>
  <si>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</si>
  <si>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</si>
  <si>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</si>
  <si>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</si>
  <si>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</si>
  <si>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</si>
  <si>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</si>
  <si>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</si>
  <si>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</si>
  <si>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</si>
  <si>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</si>
  <si>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</si>
  <si>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</si>
  <si>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</si>
  <si>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</si>
  <si>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</si>
  <si>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</si>
  <si>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</si>
  <si>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</si>
  <si>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</si>
  <si>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</si>
  <si>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</si>
  <si>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</si>
  <si>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</si>
  <si>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</si>
  <si>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</si>
  <si>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</si>
  <si>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</si>
  <si>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</si>
  <si>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</si>
  <si>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</si>
  <si>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</si>
  <si>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</si>
  <si>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</si>
  <si>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</si>
  <si>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</si>
  <si>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</si>
  <si>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</si>
  <si>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</si>
  <si>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</si>
  <si>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</si>
  <si>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</si>
  <si>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</si>
  <si>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</si>
  <si>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</si>
  <si>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</si>
  <si>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</si>
  <si>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</si>
  <si>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</si>
  <si>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</si>
  <si>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</si>
  <si>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</si>
  <si>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</si>
  <si>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</si>
  <si>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</si>
  <si>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</si>
  <si>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</si>
  <si>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</si>
  <si>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</si>
  <si>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</si>
  <si>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</si>
  <si>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</si>
  <si>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</si>
  <si>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</si>
  <si>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</si>
  <si>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</si>
  <si>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</si>
  <si>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</si>
  <si>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</si>
  <si>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</si>
  <si>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</si>
  <si>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</si>
  <si>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</si>
  <si>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</si>
  <si>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</si>
  <si>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</si>
  <si>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</si>
  <si>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</si>
  <si>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</si>
  <si>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</si>
  <si>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</si>
  <si>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</si>
  <si>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</si>
  <si>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</si>
  <si>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</si>
  <si>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</si>
  <si>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</si>
  <si>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</si>
  <si>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</si>
  <si>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</si>
  <si>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</si>
  <si>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</si>
  <si>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</si>
  <si>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</si>
  <si>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</si>
  <si>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</si>
  <si>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</si>
  <si>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</si>
  <si>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</si>
  <si>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</si>
  <si>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</si>
  <si>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</si>
  <si>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</si>
  <si>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</si>
  <si>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</si>
  <si>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</si>
  <si>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</si>
  <si>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</si>
  <si>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</si>
  <si>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</si>
  <si>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</si>
  <si>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</si>
  <si>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</si>
  <si>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</si>
  <si>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</si>
  <si>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</si>
  <si>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</si>
  <si>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</si>
  <si>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</si>
  <si>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</si>
  <si>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</si>
  <si>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</si>
  <si>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</si>
  <si>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</si>
  <si>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</si>
  <si>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</si>
  <si>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</si>
  <si>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</si>
  <si>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</si>
  <si>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</si>
  <si>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</si>
  <si>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</si>
  <si>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</si>
  <si>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</si>
  <si>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</si>
  <si>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</si>
  <si>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</si>
  <si>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</si>
  <si>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</si>
  <si>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</si>
  <si>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</si>
  <si>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</si>
  <si>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</si>
  <si>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</si>
  <si>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</si>
  <si>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</si>
  <si>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</si>
  <si>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</si>
  <si>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</si>
  <si>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</si>
  <si>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</si>
  <si>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</si>
  <si>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</si>
  <si>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</si>
  <si>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</si>
  <si>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</si>
  <si>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</si>
  <si>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</si>
  <si>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</si>
  <si>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</si>
  <si>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</si>
  <si>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</si>
  <si>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</si>
  <si>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</si>
  <si>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</si>
  <si>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</si>
  <si>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</si>
  <si>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</si>
  <si>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</si>
  <si>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</si>
  <si>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</si>
  <si>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</si>
  <si>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</si>
  <si>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</si>
  <si>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</si>
  <si>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</si>
  <si>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</si>
  <si>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</si>
  <si>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</si>
  <si>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</si>
  <si>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</si>
  <si>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</si>
  <si>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</si>
  <si>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</si>
  <si>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</si>
  <si>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</si>
  <si>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</si>
  <si>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</si>
  <si>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</si>
  <si>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</si>
  <si>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</si>
  <si>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</si>
  <si>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</si>
  <si>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</si>
  <si>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</si>
  <si>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</si>
  <si>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</si>
  <si>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</si>
  <si>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</si>
  <si>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</si>
  <si>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</si>
  <si>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</si>
  <si>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</si>
  <si>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</si>
  <si>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</si>
  <si>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</si>
  <si>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</si>
  <si>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</si>
  <si>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</si>
  <si>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</si>
  <si>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</si>
  <si>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</si>
  <si>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</si>
  <si>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</si>
  <si>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</si>
  <si>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</si>
  <si>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</si>
  <si>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</si>
  <si>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</si>
  <si>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</si>
  <si>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</si>
  <si>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</si>
  <si>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</si>
  <si>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</si>
  <si>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</si>
  <si>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</si>
  <si>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</si>
  <si>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</si>
  <si>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</si>
  <si>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</si>
  <si>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</si>
  <si>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</si>
  <si>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</si>
  <si>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</si>
  <si>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</si>
  <si>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</si>
  <si>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</si>
  <si>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</si>
  <si>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</si>
  <si>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</si>
  <si>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</si>
  <si>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</si>
  <si>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</si>
  <si>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</si>
  <si>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</si>
  <si>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</si>
  <si>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</si>
  <si>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</si>
  <si>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</si>
  <si>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</si>
  <si>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</si>
  <si>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</si>
  <si>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</si>
  <si>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</si>
  <si>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</si>
  <si>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</si>
  <si>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</si>
  <si>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</si>
  <si>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</si>
  <si>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</si>
  <si>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</si>
  <si>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</si>
  <si>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</si>
  <si>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</si>
  <si>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</si>
  <si>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</si>
  <si>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</si>
  <si>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</si>
  <si>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</si>
  <si>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</si>
  <si>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</si>
  <si>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</si>
  <si>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</si>
  <si>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</si>
  <si>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</si>
  <si>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</si>
  <si>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</si>
  <si>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</si>
  <si>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</si>
  <si>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</si>
  <si>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</si>
  <si>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</si>
  <si>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</si>
  <si>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</si>
  <si>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</si>
  <si>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</si>
  <si>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</si>
  <si>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</si>
  <si>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</si>
  <si>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</si>
  <si>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</si>
  <si>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</si>
  <si>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</si>
  <si>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</si>
  <si>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</si>
  <si>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</si>
  <si>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</si>
  <si>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</si>
  <si>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</si>
  <si>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</si>
  <si>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</si>
  <si>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</si>
  <si>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</si>
  <si>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</si>
  <si>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</si>
  <si>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</si>
  <si>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</si>
  <si>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</si>
  <si>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</si>
  <si>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</si>
  <si>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</si>
  <si>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</si>
  <si>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</si>
  <si>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</si>
  <si>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</si>
  <si>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</si>
  <si>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</si>
  <si>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</si>
  <si>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</si>
  <si>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</si>
  <si>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</si>
  <si>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</si>
  <si>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</si>
  <si>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</si>
  <si>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</si>
  <si>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</si>
  <si>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</si>
  <si>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</si>
  <si>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</si>
  <si>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</si>
  <si>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</si>
  <si>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</si>
  <si>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</si>
  <si>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</si>
  <si>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</si>
  <si>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</si>
  <si>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</si>
  <si>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</si>
  <si>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</si>
  <si>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</si>
  <si>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</si>
  <si>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</si>
  <si>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</si>
  <si>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</si>
  <si>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</si>
  <si>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</si>
  <si>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</si>
  <si>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</si>
  <si>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</si>
  <si>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</si>
  <si>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</si>
  <si>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</si>
  <si>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</si>
  <si>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</si>
  <si>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</si>
  <si>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</si>
  <si>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</si>
  <si>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</si>
  <si>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</si>
  <si>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</si>
  <si>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</si>
  <si>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</si>
  <si>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</si>
  <si>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</si>
  <si>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</si>
  <si>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</si>
  <si>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</si>
  <si>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</si>
  <si>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</si>
  <si>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</si>
  <si>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</si>
  <si>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</si>
  <si>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</si>
  <si>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</si>
  <si>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</si>
  <si>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</si>
  <si>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</si>
  <si>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</si>
  <si>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</si>
  <si>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</si>
  <si>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</si>
  <si>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</si>
  <si>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</si>
  <si>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</si>
  <si>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</si>
  <si>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</si>
  <si>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</si>
  <si>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</si>
  <si>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</si>
  <si>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</si>
  <si>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</si>
  <si>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</si>
  <si>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</si>
  <si>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</si>
  <si>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</si>
  <si>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</si>
  <si>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</si>
  <si>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</si>
  <si>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</si>
  <si>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</si>
  <si>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</si>
  <si>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</si>
  <si>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</si>
  <si>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</si>
  <si>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</si>
  <si>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</si>
  <si>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</si>
  <si>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</si>
  <si>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</si>
  <si>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</si>
  <si>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</si>
  <si>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</si>
  <si>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</si>
  <si>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</si>
  <si>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</si>
  <si>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</si>
  <si>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</si>
  <si>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</si>
  <si>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</si>
  <si>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</si>
  <si>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</si>
  <si>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</si>
  <si>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</si>
  <si>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</si>
  <si>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</si>
  <si>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</si>
  <si>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</si>
  <si>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</si>
  <si>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</si>
  <si>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</si>
  <si>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</si>
  <si>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</si>
  <si>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</si>
  <si>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</si>
  <si>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</si>
  <si>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</si>
  <si>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</si>
  <si>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</si>
  <si>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</si>
  <si>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</si>
  <si>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</si>
  <si>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</si>
  <si>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</si>
  <si>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</si>
  <si>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</si>
  <si>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</si>
  <si>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</si>
  <si>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</si>
  <si>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</si>
  <si>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</si>
  <si>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</si>
  <si>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</si>
  <si>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</si>
  <si>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</si>
  <si>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</si>
  <si>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</si>
  <si>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</si>
  <si>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</si>
  <si>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</si>
  <si>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</si>
  <si>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</si>
  <si>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</si>
  <si>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</si>
  <si>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</si>
  <si>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</si>
  <si>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</si>
  <si>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</si>
  <si>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</si>
  <si>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</si>
  <si>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</si>
  <si>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</si>
  <si>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</si>
  <si>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</si>
  <si>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</si>
  <si>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</si>
  <si>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</si>
  <si>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</si>
  <si>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</si>
  <si>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</si>
  <si>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</si>
  <si>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</si>
  <si>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</si>
  <si>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</si>
  <si>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</si>
  <si>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</si>
  <si>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</si>
  <si>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</si>
  <si>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</si>
  <si>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</si>
  <si>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</si>
  <si>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</si>
  <si>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</si>
  <si>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</si>
  <si>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</si>
  <si>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</si>
  <si>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</si>
  <si>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</si>
  <si>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</si>
  <si>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</si>
  <si>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</si>
  <si>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</si>
  <si>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</si>
  <si>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</si>
  <si>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</si>
  <si>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</si>
  <si>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</si>
  <si>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</si>
  <si>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</si>
  <si>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</si>
  <si>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</si>
  <si>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</si>
  <si>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</si>
  <si>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</si>
  <si>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</si>
  <si>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</si>
  <si>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</si>
  <si>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</si>
  <si>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</si>
  <si>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</si>
  <si>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</si>
  <si>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</si>
  <si>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</si>
  <si>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</si>
  <si>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</si>
  <si>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</si>
  <si>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</si>
  <si>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</si>
  <si>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</si>
  <si>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</si>
  <si>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</si>
  <si>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</si>
  <si>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</si>
  <si>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</si>
  <si>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</si>
  <si>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</si>
  <si>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</si>
  <si>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</si>
  <si>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</si>
  <si>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</si>
  <si>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</si>
  <si>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</si>
  <si>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</si>
  <si>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</si>
  <si>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</si>
  <si>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</si>
  <si>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</si>
  <si>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</si>
  <si>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</si>
  <si>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</si>
  <si>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</si>
  <si>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</si>
  <si>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</si>
  <si>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</si>
  <si>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</si>
  <si>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</si>
  <si>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</si>
  <si>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</si>
  <si>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</si>
  <si>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</si>
  <si>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</si>
  <si>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</si>
  <si>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</si>
  <si>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</si>
  <si>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</si>
  <si>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</si>
  <si>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</si>
  <si>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</si>
  <si>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</si>
  <si>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</si>
  <si>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</si>
  <si>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</si>
  <si>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</si>
  <si>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</si>
  <si>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</si>
  <si>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</si>
  <si>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</si>
  <si>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</si>
  <si>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</si>
  <si>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</si>
  <si>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</si>
  <si>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</si>
  <si>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</si>
  <si>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</si>
  <si>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</si>
  <si>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</si>
  <si>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</si>
  <si>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</si>
  <si>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</si>
  <si>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</si>
  <si>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</si>
  <si>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</si>
  <si>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</si>
  <si>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</si>
  <si>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</si>
  <si>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</si>
  <si>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</si>
  <si>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</si>
  <si>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</si>
  <si>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</si>
  <si>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</si>
  <si>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</si>
  <si>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</si>
  <si>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</si>
  <si>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</si>
  <si>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</si>
  <si>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</si>
  <si>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</si>
  <si>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</si>
  <si>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</si>
  <si>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</si>
  <si>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</si>
  <si>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</si>
  <si>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</si>
  <si>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</si>
  <si>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</si>
  <si>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</si>
  <si>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</si>
  <si>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</si>
  <si>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</si>
  <si>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</si>
  <si>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</si>
  <si>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</si>
  <si>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</si>
  <si>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</si>
  <si>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</si>
  <si>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</si>
  <si>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</si>
  <si>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</si>
  <si>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</si>
  <si>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</si>
  <si>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</si>
  <si>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</si>
  <si>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</si>
  <si>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</si>
  <si>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</si>
  <si>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</si>
  <si>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</si>
  <si>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</si>
  <si>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</si>
  <si>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</si>
  <si>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</si>
  <si>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</si>
  <si>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</si>
  <si>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</si>
  <si>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</si>
  <si>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</si>
  <si>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</si>
  <si>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</si>
  <si>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</si>
  <si>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</si>
  <si>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</si>
  <si>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</si>
  <si>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</si>
  <si>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</si>
  <si>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</si>
  <si>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</si>
  <si>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</si>
  <si>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</si>
  <si>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</si>
  <si>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</si>
  <si>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</si>
  <si>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</si>
  <si>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</si>
  <si>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</si>
  <si>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</si>
  <si>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</si>
  <si>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</si>
  <si>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</si>
  <si>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</si>
  <si>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</si>
  <si>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</si>
  <si>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</si>
  <si>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</si>
  <si>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</si>
  <si>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</si>
  <si>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</si>
  <si>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</si>
  <si>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</si>
  <si>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</si>
  <si>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</si>
  <si>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</si>
  <si>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</si>
  <si>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</si>
  <si>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</si>
  <si>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</si>
  <si>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</si>
  <si>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</si>
  <si>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</si>
  <si>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</si>
  <si>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</si>
  <si>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</si>
  <si>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</si>
  <si>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</si>
  <si>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</si>
  <si>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</si>
  <si>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</si>
  <si>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</si>
  <si>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</si>
  <si>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</si>
  <si>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</si>
  <si>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</si>
  <si>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</si>
  <si>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</si>
  <si>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</si>
  <si>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</si>
  <si>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</si>
  <si>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</si>
  <si>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</si>
  <si>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</si>
  <si>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</si>
  <si>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</si>
  <si>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</si>
  <si>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</si>
  <si>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</si>
  <si>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</si>
  <si>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</si>
  <si>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</si>
  <si>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</si>
  <si>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</si>
  <si>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</si>
  <si>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</si>
  <si>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</si>
  <si>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</si>
  <si>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</si>
  <si>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</si>
  <si>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</si>
  <si>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</si>
  <si>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</si>
  <si>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</si>
  <si>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</si>
  <si>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</si>
  <si>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</si>
  <si>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</si>
  <si>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</si>
  <si>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</si>
  <si>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</si>
  <si>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</si>
  <si>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</si>
  <si>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</si>
  <si>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</si>
  <si>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</si>
  <si>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</si>
  <si>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</si>
  <si>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</si>
  <si>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</si>
  <si>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</si>
  <si>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</si>
  <si>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</si>
  <si>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</si>
  <si>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</si>
  <si>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</si>
  <si>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</si>
  <si>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</si>
  <si>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</si>
  <si>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</si>
  <si>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</si>
  <si>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</si>
  <si>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</si>
  <si>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</si>
  <si>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</si>
  <si>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</si>
  <si>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</si>
  <si>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</si>
  <si>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</si>
  <si>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</si>
  <si>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</si>
  <si>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</si>
  <si>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</si>
  <si>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</si>
  <si>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</si>
  <si>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</si>
  <si>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</si>
  <si>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</si>
  <si>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</si>
  <si>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</si>
  <si>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</si>
  <si>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</si>
  <si>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</si>
  <si>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</si>
  <si>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</si>
  <si>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</si>
  <si>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</si>
  <si>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</si>
  <si>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</si>
  <si>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</si>
  <si>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</si>
  <si>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</si>
  <si>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</si>
  <si>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</si>
  <si>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</si>
  <si>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</si>
  <si>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</si>
  <si>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</si>
  <si>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</si>
  <si>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</si>
  <si>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</si>
  <si>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</si>
  <si>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</si>
  <si>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</si>
  <si>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</si>
  <si>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</si>
  <si>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</si>
  <si>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</si>
  <si>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</si>
  <si>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</si>
  <si>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</si>
  <si>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</si>
  <si>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</si>
  <si>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</si>
  <si>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</si>
  <si>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</si>
  <si>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</si>
  <si>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</si>
  <si>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</si>
  <si>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</si>
  <si>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</si>
  <si>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</si>
  <si>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</si>
  <si>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</si>
  <si>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</si>
  <si>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</si>
  <si>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</si>
  <si>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</si>
  <si>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</si>
  <si>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</si>
  <si>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</si>
  <si>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</si>
  <si>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</si>
  <si>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</si>
  <si>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</si>
  <si>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</si>
  <si>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</si>
  <si>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</si>
  <si>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</si>
  <si>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</si>
  <si>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</si>
  <si>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</si>
  <si>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</si>
  <si>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</si>
  <si>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</si>
  <si>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</si>
  <si>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</si>
  <si>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</si>
  <si>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</si>
  <si>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</si>
  <si>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</si>
  <si>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</si>
  <si>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</si>
  <si>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</si>
  <si>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</si>
  <si>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</si>
  <si>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</si>
  <si>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</si>
  <si>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</si>
  <si>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</si>
  <si>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</si>
  <si>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</si>
  <si>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</si>
  <si>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</si>
  <si>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</si>
  <si>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</si>
  <si>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</si>
  <si>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</si>
  <si>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</si>
  <si>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</si>
  <si>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</si>
  <si>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</si>
  <si>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</si>
  <si>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</si>
  <si>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</si>
  <si>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</si>
  <si>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</si>
  <si>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</si>
  <si>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</si>
  <si>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</si>
  <si>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</si>
  <si>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</si>
  <si>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</si>
  <si>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</si>
  <si>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</si>
  <si>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</si>
  <si>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</si>
  <si>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</si>
  <si>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</si>
  <si>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</si>
  <si>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</si>
  <si>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</si>
  <si>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</si>
  <si>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</si>
  <si>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</si>
  <si>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</si>
  <si>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</si>
  <si>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</si>
  <si>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</si>
  <si>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</si>
  <si>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</si>
  <si>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</si>
  <si>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</si>
  <si>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</si>
  <si>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</si>
  <si>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</si>
  <si>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</si>
  <si>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</si>
  <si>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</si>
  <si>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</si>
  <si>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</si>
  <si>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</si>
  <si>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</si>
  <si>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</si>
  <si>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</si>
  <si>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</si>
  <si>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</si>
  <si>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</si>
  <si>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</si>
  <si>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</si>
  <si>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</si>
  <si>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</si>
  <si>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</si>
  <si>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</si>
  <si>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</si>
  <si>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</si>
  <si>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</si>
  <si>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</si>
  <si>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</si>
  <si>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</si>
  <si>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</si>
  <si>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</si>
  <si>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</si>
  <si>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</si>
  <si>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</si>
  <si>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</si>
  <si>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</si>
  <si>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</si>
  <si>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</si>
  <si>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</si>
  <si>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</si>
  <si>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</si>
  <si>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</si>
  <si>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</si>
  <si>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</si>
  <si>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</si>
  <si>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</si>
  <si>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</si>
  <si>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</si>
  <si>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</si>
  <si>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</si>
  <si>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</si>
  <si>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</si>
  <si>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</si>
  <si>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</si>
  <si>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</si>
  <si>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</si>
  <si>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</si>
  <si>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</si>
  <si>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</si>
  <si>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</si>
  <si>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</si>
  <si>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</si>
  <si>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</si>
  <si>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</si>
  <si>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</si>
  <si>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</si>
  <si>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</si>
  <si>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</si>
  <si>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</si>
  <si>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</si>
  <si>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</si>
  <si>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</si>
  <si>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</si>
  <si>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</si>
  <si>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</si>
  <si>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</si>
  <si>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</si>
  <si>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</si>
  <si>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</si>
  <si>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</si>
  <si>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</si>
  <si>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</si>
  <si>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</si>
  <si>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</si>
  <si>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</si>
  <si>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</si>
  <si>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</si>
  <si>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</si>
  <si>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</si>
  <si>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</si>
  <si>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</si>
  <si>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</si>
  <si>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</si>
  <si>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</si>
  <si>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</si>
  <si>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</si>
  <si>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</si>
  <si>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</si>
  <si>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</si>
  <si>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</si>
  <si>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</si>
  <si>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</si>
  <si>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</si>
  <si>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</si>
  <si>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</si>
  <si>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</si>
  <si>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</si>
  <si>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</si>
  <si>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</si>
  <si>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</si>
  <si>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</si>
  <si>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</si>
  <si>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</si>
  <si>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</si>
  <si>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</si>
  <si>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</si>
  <si>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</si>
  <si>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</si>
  <si>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</si>
  <si>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</si>
  <si>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</si>
  <si>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</si>
  <si>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</si>
  <si>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</si>
  <si>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</si>
  <si>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</si>
  <si>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</si>
  <si>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</si>
  <si>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</si>
  <si>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</si>
  <si>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</si>
  <si>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</si>
  <si>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</si>
  <si>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</si>
  <si>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</si>
  <si>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</si>
  <si>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</si>
  <si>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</si>
  <si>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</si>
  <si>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</si>
  <si>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</si>
  <si>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</si>
  <si>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</si>
  <si>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</si>
  <si>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</si>
  <si>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</si>
  <si>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</si>
  <si>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</si>
  <si>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</si>
  <si>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</si>
  <si>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</si>
  <si>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</si>
  <si>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</si>
  <si>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</si>
  <si>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</si>
  <si>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</si>
  <si>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</si>
  <si>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</si>
  <si>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</si>
  <si>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</si>
  <si>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</si>
  <si>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</si>
  <si>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</si>
  <si>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</si>
  <si>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</si>
  <si>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</si>
  <si>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</si>
  <si>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</si>
  <si>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</si>
  <si>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</si>
  <si>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</si>
  <si>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</si>
  <si>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</si>
  <si>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</si>
  <si>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</si>
  <si>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</si>
  <si>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</si>
  <si>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</si>
  <si>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</si>
  <si>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</si>
  <si>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</si>
  <si>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</si>
  <si>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</si>
  <si>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</si>
  <si>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</si>
  <si>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</si>
  <si>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</si>
  <si>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</si>
  <si>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</si>
  <si>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</si>
  <si>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</si>
  <si>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</si>
  <si>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</si>
  <si>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</si>
  <si>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</si>
  <si>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</si>
  <si>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</si>
  <si>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</si>
  <si>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</si>
  <si>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</si>
  <si>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</si>
  <si>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</si>
  <si>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</si>
  <si>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</si>
  <si>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</si>
  <si>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</si>
  <si>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</si>
  <si>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</si>
  <si>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</si>
  <si>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</si>
  <si>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</si>
  <si>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</si>
  <si>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</si>
  <si>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</si>
  <si>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</si>
  <si>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</si>
  <si>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</si>
  <si>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</si>
  <si>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</si>
  <si>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</si>
  <si>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</si>
  <si>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</si>
  <si>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</si>
  <si>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</si>
  <si>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</si>
  <si>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</si>
  <si>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</si>
  <si>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</si>
  <si>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</si>
  <si>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</si>
  <si>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</si>
  <si>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</si>
  <si>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</si>
  <si>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</si>
  <si>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</si>
  <si>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</si>
  <si>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</si>
  <si>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</si>
  <si>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</si>
  <si>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</si>
  <si>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</si>
  <si>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</si>
  <si>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</si>
  <si>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</si>
  <si>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</si>
  <si>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</si>
  <si>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</si>
  <si>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</si>
  <si>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</si>
  <si>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</si>
  <si>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</si>
  <si>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</si>
  <si>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</si>
  <si>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</si>
  <si>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</si>
  <si>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</si>
  <si>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</si>
  <si>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</si>
  <si>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</si>
  <si>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</si>
  <si>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</si>
  <si>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</si>
  <si>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</si>
  <si>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</si>
  <si>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</si>
  <si>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</si>
  <si>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</si>
  <si>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</si>
  <si>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</si>
  <si>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</si>
  <si>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</si>
  <si>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</si>
  <si>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</si>
  <si>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</si>
  <si>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</si>
  <si>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</si>
  <si>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</si>
  <si>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</si>
  <si>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</si>
  <si>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</si>
  <si>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</si>
  <si>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</si>
  <si>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</si>
  <si>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</si>
  <si>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</si>
  <si>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</si>
  <si>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</si>
  <si>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</si>
  <si>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</si>
  <si>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</si>
  <si>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</si>
  <si>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</si>
  <si>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</si>
  <si>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</si>
  <si>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</si>
  <si>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</si>
  <si>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</si>
  <si>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</si>
  <si>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</si>
  <si>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</si>
  <si>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</si>
  <si>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</si>
  <si>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</si>
  <si>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</si>
  <si>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</si>
  <si>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</si>
  <si>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</si>
  <si>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</si>
  <si>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</si>
  <si>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</si>
  <si>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</si>
  <si>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</si>
  <si>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</si>
  <si>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</si>
  <si>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</si>
  <si>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</si>
  <si>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</si>
  <si>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</si>
  <si>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</si>
  <si>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</si>
  <si>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</si>
  <si>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</si>
  <si>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</si>
  <si>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</si>
  <si>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</si>
  <si>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</si>
  <si>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</si>
  <si>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</si>
  <si>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</si>
  <si>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</si>
  <si>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</si>
  <si>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</si>
  <si>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</si>
  <si>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</si>
  <si>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</si>
  <si>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</si>
  <si>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</si>
  <si>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</si>
  <si>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</si>
  <si>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</si>
  <si>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</si>
  <si>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</si>
  <si>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</si>
  <si>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</si>
  <si>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</si>
  <si>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</si>
  <si>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</si>
  <si>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</si>
  <si>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</si>
  <si>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</si>
  <si>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</si>
  <si>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</si>
  <si>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</si>
  <si>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</si>
  <si>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</si>
  <si>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</si>
  <si>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</si>
  <si>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</si>
  <si>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</si>
  <si>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</si>
  <si>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</si>
  <si>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</si>
  <si>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</si>
  <si>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</si>
  <si>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</si>
  <si>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</si>
  <si>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</si>
  <si>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</si>
  <si>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</si>
  <si>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</si>
  <si>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</si>
  <si>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</si>
  <si>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</si>
  <si>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</si>
  <si>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</si>
  <si>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</si>
  <si>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</si>
  <si>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</si>
  <si>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</si>
  <si>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</si>
  <si>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</si>
  <si>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</si>
  <si>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</si>
  <si>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</si>
  <si>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</si>
  <si>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</si>
  <si>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</si>
  <si>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</si>
  <si>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</si>
  <si>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</si>
  <si>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</si>
  <si>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</si>
  <si>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</si>
  <si>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</si>
  <si>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</si>
  <si>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</si>
  <si>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</si>
  <si>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</si>
  <si>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</si>
  <si>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</si>
  <si>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</si>
  <si>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</si>
  <si>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</si>
  <si>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</si>
  <si>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</si>
  <si>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</si>
  <si>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</si>
  <si>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</si>
  <si>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</si>
  <si>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</si>
  <si>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</si>
  <si>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</si>
  <si>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</si>
  <si>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</si>
  <si>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</si>
  <si>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</si>
  <si>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</si>
  <si>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</si>
  <si>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</si>
  <si>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</si>
  <si>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</si>
  <si>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</si>
  <si>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</si>
  <si>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</si>
  <si>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</si>
  <si>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</si>
  <si>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</si>
  <si>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</si>
  <si>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</si>
  <si>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</si>
  <si>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</si>
  <si>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</si>
  <si>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</si>
  <si>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</si>
  <si>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</si>
  <si>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</si>
  <si>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</si>
  <si>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</si>
  <si>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</si>
  <si>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</si>
  <si>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</si>
  <si>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</si>
  <si>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</si>
  <si>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</si>
  <si>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</si>
  <si>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</si>
  <si>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</si>
  <si>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</si>
  <si>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</si>
  <si>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</si>
  <si>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</si>
  <si>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</si>
  <si>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</si>
  <si>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</si>
  <si>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</si>
  <si>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</si>
  <si>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</si>
  <si>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</si>
  <si>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</si>
  <si>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</si>
  <si>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</si>
  <si>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</si>
  <si>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</si>
  <si>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</si>
  <si>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</si>
  <si>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</si>
  <si>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</si>
  <si>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</si>
  <si>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</si>
  <si>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</si>
  <si>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</si>
  <si>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</si>
  <si>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</si>
  <si>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</si>
  <si>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</si>
  <si>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</si>
  <si>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</si>
  <si>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</si>
  <si>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</si>
  <si>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</si>
  <si>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</si>
  <si>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</si>
  <si>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</si>
  <si>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</si>
  <si>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</si>
  <si>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</si>
  <si>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</si>
  <si>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</si>
  <si>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</si>
  <si>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</si>
  <si>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</si>
  <si>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</si>
  <si>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</si>
  <si>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</si>
  <si>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</si>
  <si>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</si>
  <si>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</si>
  <si>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</si>
  <si>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</si>
  <si>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</si>
  <si>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</si>
  <si>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</si>
  <si>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</si>
  <si>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</si>
  <si>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</si>
  <si>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</si>
  <si>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</si>
  <si>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</si>
  <si>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</si>
  <si>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</si>
  <si>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</si>
  <si>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</si>
  <si>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</si>
  <si>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</si>
  <si>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</si>
  <si>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</si>
  <si>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</si>
  <si>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</si>
  <si>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</si>
  <si>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</si>
  <si>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</si>
  <si>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</si>
  <si>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</si>
  <si>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</si>
  <si>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</si>
  <si>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</si>
  <si>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</si>
  <si>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</si>
  <si>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</si>
  <si>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</si>
  <si>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</si>
  <si>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</si>
  <si>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</si>
  <si>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</si>
  <si>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</si>
  <si>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</si>
  <si>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</si>
  <si>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</si>
  <si>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</si>
  <si>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</si>
  <si>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</si>
  <si>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</si>
  <si>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</si>
  <si>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</si>
  <si>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</si>
  <si>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</si>
  <si>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</si>
  <si>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</si>
  <si>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</si>
  <si>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</si>
  <si>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</si>
  <si>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</si>
  <si>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</si>
  <si>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</si>
  <si>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</si>
  <si>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</si>
  <si>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</si>
  <si>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</si>
  <si>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</si>
  <si>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</si>
  <si>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</si>
  <si>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</si>
  <si>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</si>
  <si>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</si>
  <si>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</si>
  <si>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</si>
  <si>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</si>
  <si>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</si>
  <si>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</si>
  <si>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</si>
  <si>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</si>
  <si>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</si>
  <si>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</si>
  <si>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</si>
  <si>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</si>
  <si>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</si>
  <si>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</si>
  <si>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</si>
  <si>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</si>
  <si>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</si>
  <si>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</si>
  <si>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</si>
  <si>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</si>
  <si>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</si>
  <si>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</si>
  <si>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</si>
  <si>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</si>
  <si>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</si>
  <si>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</si>
  <si>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</si>
  <si>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</si>
  <si>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</si>
  <si>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</si>
  <si>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</si>
  <si>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</si>
  <si>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</si>
  <si>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</si>
  <si>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</si>
  <si>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</si>
  <si>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</si>
  <si>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</si>
  <si>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</si>
  <si>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</si>
  <si>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</si>
  <si>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</si>
  <si>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</si>
  <si>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</si>
  <si>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</si>
  <si>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</si>
  <si>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</si>
  <si>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</si>
  <si>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</si>
  <si>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</si>
  <si>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</si>
  <si>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</si>
  <si>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</si>
  <si>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</si>
  <si>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</si>
  <si>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</si>
  <si>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</si>
  <si>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</si>
  <si>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</si>
  <si>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</si>
  <si>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</si>
  <si>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</si>
  <si>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</si>
  <si>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</si>
  <si>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</si>
  <si>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</si>
  <si>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</si>
  <si>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</si>
  <si>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</si>
  <si>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</si>
  <si>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</si>
  <si>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</si>
  <si>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</si>
  <si>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</si>
  <si>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</si>
  <si>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</si>
  <si>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</si>
  <si>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</si>
  <si>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</si>
  <si>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</si>
  <si>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</si>
  <si>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</si>
  <si>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</si>
  <si>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</si>
  <si>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</si>
  <si>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</si>
  <si>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</si>
  <si>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</si>
  <si>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</si>
  <si>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</si>
  <si>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</si>
  <si>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</si>
  <si>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</si>
  <si>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</si>
  <si>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</si>
  <si>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</si>
  <si>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</si>
  <si>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</si>
  <si>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</si>
  <si>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</si>
  <si>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</si>
  <si>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</si>
  <si>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</si>
  <si>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</si>
  <si>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</si>
  <si>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</si>
  <si>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</si>
  <si>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</si>
  <si>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</si>
  <si>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</si>
  <si>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</si>
  <si>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</si>
  <si>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</si>
  <si>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</si>
  <si>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</si>
  <si>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</si>
  <si>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</si>
  <si>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</si>
  <si>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</si>
  <si>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</si>
  <si>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</si>
  <si>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</si>
  <si>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</si>
  <si>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</si>
  <si>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</si>
  <si>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</si>
  <si>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</si>
  <si>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</si>
  <si>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</si>
  <si>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</si>
  <si>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</si>
  <si>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</si>
  <si>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</si>
  <si>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</si>
  <si>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</si>
  <si>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</si>
  <si>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</si>
  <si>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</si>
  <si>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</si>
  <si>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</si>
  <si>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</si>
  <si>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</si>
  <si>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</si>
  <si>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</si>
  <si>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</si>
  <si>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</si>
  <si>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</si>
  <si>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</si>
  <si>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</si>
  <si>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</si>
  <si>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</si>
  <si>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</si>
  <si>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</si>
  <si>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</si>
  <si>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</si>
  <si>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</si>
  <si>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</si>
  <si>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</si>
  <si>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</si>
  <si>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</si>
  <si>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</si>
  <si>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</si>
  <si>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</si>
  <si>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</si>
  <si>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</si>
  <si>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</si>
  <si>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</si>
  <si>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</si>
  <si>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</si>
  <si>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</si>
  <si>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</si>
  <si>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</si>
  <si>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</si>
  <si>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</si>
  <si>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</si>
  <si>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</si>
  <si>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</si>
  <si>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</si>
  <si>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</si>
  <si>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</si>
  <si>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</si>
  <si>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</si>
  <si>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</si>
  <si>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</si>
  <si>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</si>
  <si>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</si>
  <si>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</si>
  <si>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</si>
  <si>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</si>
  <si>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</si>
  <si>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</si>
  <si>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</si>
  <si>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</si>
  <si>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</si>
  <si>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</si>
  <si>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</si>
  <si>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</si>
  <si>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</si>
  <si>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</si>
  <si>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</si>
  <si>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</si>
  <si>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</si>
  <si>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</si>
  <si>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</si>
  <si>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</si>
  <si>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</si>
  <si>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</si>
  <si>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</si>
  <si>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</si>
  <si>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</si>
  <si>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</si>
  <si>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</si>
  <si>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</si>
  <si>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</si>
  <si>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</si>
  <si>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</si>
  <si>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</si>
  <si>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</si>
  <si>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</si>
  <si>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</si>
  <si>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</si>
  <si>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</si>
  <si>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</si>
  <si>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</si>
  <si>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</si>
  <si>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</si>
  <si>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</si>
  <si>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</si>
  <si>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</si>
  <si>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</si>
  <si>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</si>
  <si>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</si>
  <si>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</si>
  <si>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</si>
  <si>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</si>
  <si>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</si>
  <si>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</si>
  <si>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</si>
  <si>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</si>
  <si>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</si>
  <si>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</si>
  <si>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</si>
  <si>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</si>
  <si>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</si>
  <si>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</si>
  <si>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</si>
  <si>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</si>
  <si>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</si>
  <si>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</si>
  <si>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</si>
  <si>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</si>
  <si>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</si>
  <si>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</si>
  <si>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</si>
  <si>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</si>
  <si>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</si>
  <si>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</si>
  <si>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</si>
  <si>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</si>
  <si>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</si>
  <si>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</si>
  <si>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</si>
  <si>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</si>
  <si>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</si>
  <si>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</si>
  <si>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</si>
  <si>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</si>
  <si>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</si>
  <si>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</si>
  <si>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</si>
  <si>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</si>
  <si>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</si>
  <si>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</si>
  <si>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</si>
  <si>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</si>
  <si>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</si>
  <si>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</si>
  <si>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</si>
  <si>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</si>
  <si>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</si>
  <si>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</si>
  <si>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</si>
  <si>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</si>
  <si>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</si>
  <si>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</si>
  <si>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</si>
  <si>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</si>
  <si>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</si>
  <si>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</si>
  <si>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</si>
  <si>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</si>
  <si>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</si>
  <si>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</si>
  <si>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</si>
  <si>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</si>
  <si>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</si>
  <si>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</si>
  <si>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</si>
  <si>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</si>
  <si>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</si>
  <si>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</si>
  <si>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</si>
  <si>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</si>
  <si>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</si>
  <si>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</si>
  <si>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</si>
  <si>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</si>
  <si>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</si>
  <si>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</si>
  <si>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</si>
  <si>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</si>
  <si>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</si>
  <si>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</si>
  <si>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</si>
  <si>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</si>
  <si>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</si>
  <si>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</si>
  <si>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</si>
  <si>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</si>
  <si>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</si>
  <si>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</si>
  <si>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</si>
  <si>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</si>
  <si>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</si>
  <si>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</si>
  <si>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</si>
  <si>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</si>
  <si>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</si>
  <si>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</si>
  <si>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</si>
  <si>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</si>
  <si>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</si>
  <si>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</si>
  <si>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</si>
  <si>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</si>
  <si>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</si>
  <si>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</si>
  <si>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</si>
  <si>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</si>
  <si>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</si>
  <si>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</si>
  <si>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</si>
  <si>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</si>
  <si>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</si>
  <si>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</si>
  <si>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</si>
  <si>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</si>
  <si>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</si>
  <si>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</si>
  <si>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</si>
  <si>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</si>
  <si>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</si>
  <si>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</si>
  <si>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</si>
  <si>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</si>
  <si>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</si>
  <si>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</si>
  <si>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</si>
  <si>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</si>
  <si>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</si>
  <si>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</si>
  <si>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</si>
  <si>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</si>
  <si>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</si>
  <si>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</si>
  <si>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</si>
  <si>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</si>
  <si>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</si>
  <si>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</si>
  <si>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</si>
  <si>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</si>
  <si>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</si>
  <si>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</si>
  <si>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</si>
  <si>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</si>
  <si>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</si>
  <si>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</si>
  <si>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</si>
  <si>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</si>
  <si>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</si>
  <si>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</si>
  <si>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</si>
  <si>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</si>
  <si>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</si>
  <si>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</si>
  <si>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</si>
  <si>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</si>
  <si>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</si>
  <si>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</si>
  <si>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</si>
  <si>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</si>
  <si>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</si>
  <si>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</si>
  <si>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</si>
  <si>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</si>
  <si>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</si>
  <si>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</si>
  <si>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</si>
  <si>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</si>
  <si>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</si>
  <si>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</si>
  <si>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</si>
  <si>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</si>
  <si>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</si>
  <si>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</si>
  <si>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</si>
  <si>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</si>
  <si>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</si>
  <si>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</si>
  <si>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</si>
  <si>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</si>
  <si>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</si>
  <si>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</si>
  <si>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</si>
  <si>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</si>
  <si>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</si>
  <si>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</si>
  <si>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</si>
  <si>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</si>
  <si>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</si>
  <si>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</si>
  <si>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</si>
  <si>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</si>
  <si>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</si>
  <si>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</si>
  <si>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</si>
  <si>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</si>
  <si>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</si>
  <si>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</si>
  <si>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</si>
  <si>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</si>
  <si>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</si>
  <si>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</si>
  <si>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</si>
  <si>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</si>
  <si>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</si>
  <si>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</si>
  <si>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</si>
  <si>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</si>
  <si>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</si>
  <si>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</si>
  <si>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</si>
  <si>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</si>
  <si>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</si>
  <si>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</si>
  <si>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</si>
  <si>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</si>
  <si>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</si>
  <si>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</si>
  <si>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</si>
  <si>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</si>
  <si>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</si>
  <si>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</si>
  <si>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</si>
  <si>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</si>
  <si>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</si>
  <si>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</si>
  <si>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</si>
  <si>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</si>
  <si>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</si>
  <si>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</si>
  <si>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</si>
  <si>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</si>
  <si>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</si>
  <si>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</si>
  <si>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</si>
  <si>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</si>
  <si>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</si>
  <si>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</si>
  <si>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</si>
  <si>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</si>
  <si>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</si>
  <si>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</si>
  <si>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</si>
  <si>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</si>
  <si>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</si>
  <si>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</si>
  <si>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</si>
  <si>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</si>
  <si>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</si>
  <si>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</si>
  <si>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</si>
  <si>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</si>
  <si>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</si>
  <si>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</si>
  <si>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</si>
  <si>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</si>
  <si>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</si>
  <si>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</si>
  <si>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</si>
  <si>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</si>
  <si>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</si>
  <si>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</si>
  <si>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</si>
  <si>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</si>
  <si>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</si>
  <si>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</si>
  <si>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</si>
  <si>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</si>
  <si>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</si>
  <si>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</si>
  <si>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</si>
  <si>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</si>
  <si>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</si>
  <si>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</si>
  <si>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</si>
  <si>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</si>
  <si>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</si>
  <si>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</si>
  <si>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</si>
  <si>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</si>
  <si>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</si>
  <si>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</si>
  <si>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</si>
  <si>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</si>
  <si>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</si>
  <si>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</si>
  <si>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</si>
  <si>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</si>
  <si>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</si>
  <si>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</si>
  <si>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</si>
  <si>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</si>
  <si>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</si>
  <si>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</si>
  <si>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</si>
  <si>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</si>
  <si>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</si>
  <si>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</si>
  <si>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</si>
  <si>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</si>
  <si>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</si>
  <si>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</si>
  <si>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</si>
  <si>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</si>
  <si>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</si>
  <si>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</si>
  <si>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</si>
  <si>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</si>
  <si>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</si>
  <si>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</si>
  <si>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</si>
  <si>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</si>
  <si>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</si>
  <si>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</si>
  <si>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</si>
  <si>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</si>
  <si>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</si>
  <si>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</si>
  <si>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</si>
  <si>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</si>
  <si>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</si>
  <si>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</si>
  <si>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</si>
  <si>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</si>
  <si>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</si>
  <si>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</si>
  <si>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</si>
  <si>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</si>
  <si>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</si>
  <si>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</si>
  <si>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</si>
  <si>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</si>
  <si>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</si>
  <si>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</si>
  <si>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</si>
  <si>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</si>
  <si>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</si>
  <si>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</si>
  <si>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</si>
  <si>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</si>
  <si>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</si>
  <si>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</si>
  <si>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</si>
  <si>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</si>
  <si>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</si>
  <si>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</si>
  <si>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</si>
  <si>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</si>
  <si>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</si>
  <si>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</si>
  <si>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</si>
  <si>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</si>
  <si>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</si>
  <si>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</si>
  <si>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</si>
  <si>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</si>
  <si>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</si>
  <si>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</si>
  <si>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</si>
  <si>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</si>
  <si>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</si>
  <si>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</si>
  <si>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</si>
  <si>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</si>
  <si>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</si>
  <si>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</si>
  <si>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</si>
  <si>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</si>
  <si>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</si>
  <si>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</si>
  <si>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</si>
  <si>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</si>
  <si>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</si>
  <si>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</si>
  <si>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</si>
  <si>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</si>
  <si>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</si>
  <si>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</si>
  <si>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</si>
  <si>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</si>
  <si>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</si>
  <si>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</si>
  <si>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</si>
  <si>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</si>
  <si>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</si>
  <si>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</si>
  <si>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</si>
  <si>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</si>
  <si>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</si>
  <si>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</si>
  <si>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</si>
  <si>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</si>
  <si>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</si>
  <si>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</si>
  <si>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</si>
  <si>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</si>
  <si>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</si>
  <si>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</si>
  <si>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</si>
  <si>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</si>
  <si>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</si>
  <si>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</si>
  <si>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</si>
  <si>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</si>
  <si>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</si>
  <si>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</si>
  <si>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</si>
  <si>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</si>
  <si>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</si>
  <si>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</si>
  <si>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</si>
  <si>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</si>
  <si>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</si>
  <si>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</si>
  <si>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</si>
  <si>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</si>
  <si>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</si>
  <si>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</si>
  <si>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</si>
  <si>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</si>
  <si>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</si>
  <si>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</si>
  <si>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</si>
  <si>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</si>
  <si>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</si>
  <si>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</si>
  <si>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</si>
  <si>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</si>
  <si>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</si>
  <si>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</si>
  <si>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</si>
  <si>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</si>
  <si>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</si>
  <si>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</si>
  <si>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</si>
  <si>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</si>
  <si>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</si>
  <si>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</si>
  <si>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</si>
  <si>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</si>
  <si>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</si>
  <si>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</si>
  <si>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</si>
  <si>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</si>
  <si>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</si>
  <si>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</si>
  <si>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</si>
  <si>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</si>
  <si>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</si>
  <si>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</si>
  <si>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</si>
  <si>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</si>
  <si>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</si>
  <si>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</si>
  <si>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</si>
  <si>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</si>
  <si>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</si>
  <si>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</si>
  <si>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</si>
  <si>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</si>
  <si>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</si>
  <si>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</si>
  <si>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</si>
  <si>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</si>
  <si>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</si>
  <si>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</si>
  <si>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</si>
  <si>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</si>
  <si>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</si>
  <si>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</si>
  <si>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</si>
  <si>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</si>
  <si>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</si>
  <si>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</si>
  <si>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</si>
  <si>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</si>
  <si>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</si>
  <si>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</si>
  <si>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</si>
  <si>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</si>
  <si>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</si>
  <si>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</si>
  <si>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</si>
  <si>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</si>
  <si>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</si>
  <si>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</si>
  <si>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</si>
  <si>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</si>
  <si>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</si>
  <si>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</si>
  <si>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</si>
  <si>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</si>
  <si>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</si>
  <si>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</si>
  <si>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</si>
  <si>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</si>
  <si>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</si>
  <si>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</si>
  <si>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</si>
  <si>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</si>
  <si>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</si>
  <si>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</si>
  <si>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</si>
  <si>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</si>
  <si>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</si>
  <si>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</si>
  <si>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</si>
  <si>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</si>
  <si>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</si>
  <si>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</si>
  <si>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</si>
  <si>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</si>
  <si>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</si>
  <si>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</si>
  <si>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</si>
  <si>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</si>
  <si>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</si>
  <si>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</si>
  <si>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</si>
  <si>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</si>
  <si>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</si>
  <si>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</si>
  <si>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</si>
  <si>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</si>
  <si>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</si>
  <si>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</si>
  <si>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</si>
  <si>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</si>
  <si>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</si>
  <si>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</si>
  <si>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</si>
  <si>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</si>
  <si>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</si>
  <si>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</si>
  <si>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</si>
  <si>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</si>
  <si>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</si>
  <si>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</si>
  <si>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</si>
  <si>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</si>
  <si>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</si>
  <si>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</si>
  <si>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</si>
  <si>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</si>
  <si>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</si>
  <si>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</si>
  <si>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</si>
  <si>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</si>
  <si>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</si>
  <si>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</si>
  <si>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</si>
  <si>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</si>
  <si>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</si>
  <si>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</si>
  <si>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</si>
  <si>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</si>
  <si>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</si>
  <si>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</si>
  <si>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</si>
  <si>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</si>
  <si>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</si>
  <si>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</si>
  <si>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</si>
  <si>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</si>
  <si>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</si>
  <si>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</si>
  <si>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</si>
  <si>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</si>
  <si>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</si>
  <si>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</si>
  <si>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</si>
  <si>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</si>
  <si>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</si>
  <si>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</si>
  <si>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</si>
  <si>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</si>
  <si>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</si>
  <si>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</si>
  <si>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</si>
  <si>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</si>
  <si>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</si>
  <si>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</si>
  <si>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</si>
  <si>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</si>
  <si>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</si>
  <si>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</si>
  <si>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</si>
  <si>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</si>
  <si>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</si>
  <si>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</si>
  <si>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</si>
  <si>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</si>
  <si>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</si>
  <si>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</si>
  <si>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</si>
  <si>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</si>
  <si>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</si>
  <si>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</si>
  <si>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</si>
  <si>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</si>
  <si>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</si>
  <si>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</si>
  <si>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</si>
  <si>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</si>
  <si>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</si>
  <si>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</si>
  <si>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</si>
  <si>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</si>
  <si>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</si>
  <si>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</si>
  <si>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</si>
  <si>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</si>
  <si>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</si>
  <si>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</si>
  <si>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</si>
  <si>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</si>
  <si>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</si>
  <si>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</si>
  <si>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</si>
  <si>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</si>
  <si>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</si>
  <si>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</si>
  <si>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</si>
  <si>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</si>
  <si>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</si>
  <si>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</si>
  <si>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</si>
  <si>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</si>
  <si>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</si>
  <si>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</si>
  <si>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</si>
  <si>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</si>
  <si>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</si>
  <si>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</si>
  <si>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</si>
  <si>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</si>
  <si>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</si>
  <si>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</si>
  <si>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</si>
  <si>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</si>
  <si>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</si>
  <si>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</si>
  <si>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</si>
  <si>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</si>
  <si>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</si>
  <si>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</si>
  <si>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</si>
  <si>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</si>
  <si>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</si>
  <si>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</si>
  <si>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</si>
  <si>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</si>
  <si>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</si>
  <si>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</si>
  <si>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</si>
  <si>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</si>
  <si>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</si>
  <si>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</si>
  <si>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</si>
  <si>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</si>
  <si>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</si>
  <si>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</si>
  <si>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</si>
  <si>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</si>
  <si>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</si>
  <si>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</si>
  <si>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</si>
  <si>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</si>
  <si>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</si>
  <si>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</si>
  <si>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</si>
  <si>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</si>
  <si>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</si>
  <si>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</si>
  <si>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</si>
  <si>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</si>
  <si>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</si>
  <si>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</si>
  <si>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</si>
  <si>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</si>
  <si>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</si>
  <si>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</si>
  <si>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</si>
  <si>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</si>
  <si>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</si>
  <si>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</si>
  <si>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</si>
  <si>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</si>
  <si>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</si>
  <si>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</si>
  <si>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</si>
  <si>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</si>
  <si>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</si>
  <si>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</si>
  <si>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</si>
  <si>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</si>
  <si>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</si>
  <si>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</si>
  <si>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</si>
  <si>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</si>
  <si>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</si>
  <si>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</si>
  <si>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</si>
  <si>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</si>
  <si>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</si>
  <si>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</si>
  <si>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</si>
  <si>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</si>
  <si>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</si>
  <si>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</si>
  <si>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</si>
  <si>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</si>
  <si>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</si>
  <si>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</si>
  <si>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</si>
  <si>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</si>
  <si>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</si>
  <si>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</si>
  <si>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</si>
  <si>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</si>
  <si>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</si>
  <si>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</si>
  <si>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</si>
  <si>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</si>
  <si>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</si>
  <si>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</si>
  <si>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</si>
  <si>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</si>
  <si>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</si>
  <si>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</si>
  <si>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</si>
  <si>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</si>
  <si>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</si>
  <si>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</si>
  <si>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</si>
  <si>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</si>
  <si>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</si>
  <si>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</si>
  <si>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</si>
  <si>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</si>
  <si>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</si>
  <si>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</si>
  <si>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</si>
  <si>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</si>
  <si>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</si>
  <si>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</si>
  <si>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</si>
  <si>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</si>
  <si>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</si>
  <si>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</si>
  <si>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</si>
  <si>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</si>
  <si>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</si>
  <si>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</si>
  <si>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</si>
  <si>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</si>
  <si>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</si>
  <si>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</si>
  <si>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</si>
  <si>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</si>
  <si>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</si>
  <si>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</si>
  <si>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</si>
  <si>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</si>
  <si>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</si>
  <si>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</si>
  <si>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</si>
  <si>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</si>
  <si>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</si>
  <si>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</si>
  <si>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</si>
  <si>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</si>
  <si>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</si>
  <si>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</si>
  <si>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</si>
  <si>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</si>
  <si>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</si>
  <si>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</si>
  <si>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</si>
  <si>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</si>
  <si>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</si>
  <si>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</si>
  <si>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</si>
  <si>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</si>
  <si>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</si>
  <si>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</si>
  <si>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</si>
  <si>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</si>
  <si>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</si>
  <si>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</si>
  <si>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</si>
  <si>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</si>
  <si>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</si>
  <si>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</si>
  <si>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</si>
  <si>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</si>
  <si>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</si>
  <si>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</si>
  <si>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</si>
  <si>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</si>
  <si>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</si>
  <si>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</si>
  <si>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</si>
  <si>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</si>
  <si>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</si>
  <si>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</si>
  <si>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</si>
  <si>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</si>
  <si>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</si>
  <si>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</si>
  <si>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</si>
  <si>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</si>
  <si>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</si>
  <si>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</si>
  <si>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</si>
  <si>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</si>
  <si>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</si>
  <si>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</si>
  <si>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</si>
  <si>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</si>
  <si>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</si>
  <si>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</si>
  <si>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</si>
  <si>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</si>
  <si>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</si>
  <si>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</si>
  <si>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</si>
  <si>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</si>
  <si>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</si>
  <si>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</si>
  <si>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</si>
  <si>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</si>
  <si>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</si>
  <si>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</si>
  <si>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</si>
  <si>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</si>
  <si>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</si>
  <si>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</si>
  <si>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</si>
  <si>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</si>
  <si>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</si>
  <si>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</si>
  <si>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</si>
  <si>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</si>
  <si>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</si>
  <si>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</si>
  <si>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</si>
  <si>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</si>
  <si>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</si>
  <si>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</si>
  <si>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</si>
  <si>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</si>
  <si>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</si>
  <si>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</si>
  <si>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</si>
  <si>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</si>
  <si>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</si>
  <si>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</si>
  <si>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</si>
  <si>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</si>
  <si>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</si>
  <si>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</si>
  <si>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</si>
  <si>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</si>
  <si>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</si>
  <si>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</si>
  <si>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</si>
  <si>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</si>
  <si>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</si>
  <si>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</si>
  <si>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</si>
  <si>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</si>
  <si>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</si>
  <si>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</si>
  <si>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</si>
  <si>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</si>
  <si>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</si>
  <si>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</si>
  <si>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</si>
  <si>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</si>
  <si>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</si>
  <si>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</si>
  <si>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</si>
  <si>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</si>
  <si>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</si>
  <si>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</si>
  <si>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</si>
  <si>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</si>
  <si>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</si>
  <si>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</si>
  <si>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</si>
  <si>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</si>
  <si>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</si>
  <si>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</si>
  <si>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</si>
  <si>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</si>
  <si>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</si>
  <si>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</si>
  <si>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</si>
  <si>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</si>
  <si>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</si>
  <si>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</si>
  <si>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</si>
  <si>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</si>
  <si>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</si>
  <si>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</si>
  <si>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</si>
  <si>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</si>
  <si>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</si>
  <si>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</si>
  <si>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</si>
  <si>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</si>
  <si>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</si>
  <si>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</si>
  <si>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</si>
  <si>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</si>
  <si>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</si>
  <si>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</si>
  <si>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</si>
  <si>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</si>
  <si>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</si>
  <si>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</si>
  <si>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</si>
  <si>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</si>
  <si>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</si>
  <si>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</si>
  <si>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</si>
  <si>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</si>
  <si>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</si>
  <si>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</si>
  <si>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</si>
  <si>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</si>
  <si>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</si>
  <si>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</si>
  <si>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</si>
  <si>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</si>
  <si>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</si>
  <si>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</si>
  <si>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</si>
  <si>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</si>
  <si>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</si>
  <si>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</si>
  <si>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</si>
  <si>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</si>
  <si>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</si>
  <si>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</si>
  <si>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</si>
  <si>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</si>
  <si>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</si>
  <si>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</si>
  <si>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</si>
  <si>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</si>
  <si>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</si>
  <si>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</si>
  <si>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</si>
  <si>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</si>
  <si>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</si>
  <si>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</si>
  <si>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</si>
  <si>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</si>
  <si>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</si>
  <si>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</si>
  <si>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</si>
  <si>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</si>
  <si>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</si>
  <si>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</si>
  <si>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</si>
  <si>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</si>
  <si>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</si>
  <si>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</si>
  <si>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</si>
  <si>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</si>
  <si>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</si>
  <si>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</si>
  <si>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</si>
  <si>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</si>
  <si>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</si>
  <si>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</si>
  <si>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</si>
  <si>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</si>
  <si>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</si>
  <si>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</si>
  <si>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</si>
  <si>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</si>
  <si>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</si>
  <si>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</si>
  <si>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</si>
  <si>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</si>
  <si>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</si>
  <si>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</si>
  <si>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</si>
  <si>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</si>
  <si>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</si>
  <si>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</si>
  <si>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</si>
  <si>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</si>
  <si>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</si>
  <si>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</si>
  <si>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</si>
  <si>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</si>
  <si>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</si>
  <si>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</si>
  <si>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</si>
  <si>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</si>
  <si>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</si>
  <si>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</si>
  <si>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</si>
  <si>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</si>
  <si>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</si>
  <si>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</si>
  <si>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</si>
  <si>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</si>
  <si>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</si>
  <si>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</si>
  <si>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</si>
  <si>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</si>
  <si>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</si>
  <si>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</si>
  <si>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</si>
  <si>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</si>
  <si>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</si>
  <si>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</si>
  <si>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</si>
  <si>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</si>
  <si>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</si>
  <si>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</si>
  <si>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</si>
  <si>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</si>
  <si>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</si>
  <si>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</si>
  <si>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</si>
  <si>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</si>
  <si>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</si>
  <si>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</si>
  <si>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</si>
  <si>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</si>
  <si>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</si>
  <si>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</si>
  <si>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</si>
  <si>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</si>
  <si>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</si>
  <si>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</si>
  <si>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</si>
  <si>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</si>
  <si>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</si>
  <si>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</si>
  <si>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</si>
  <si>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</si>
  <si>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</si>
  <si>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</si>
  <si>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</si>
  <si>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</si>
  <si>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</si>
  <si>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</si>
  <si>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</si>
  <si>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</si>
  <si>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</si>
  <si>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</si>
  <si>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</si>
  <si>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</si>
  <si>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</si>
  <si>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</si>
  <si>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</si>
  <si>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</si>
  <si>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</si>
  <si>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</si>
  <si>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</si>
  <si>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</si>
  <si>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</si>
  <si>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</si>
  <si>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</si>
  <si>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</si>
  <si>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</si>
  <si>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</si>
  <si>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</si>
  <si>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</si>
  <si>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</si>
  <si>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</si>
  <si>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</si>
  <si>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</si>
  <si>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</si>
  <si>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</si>
  <si>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</si>
  <si>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</si>
  <si>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</si>
  <si>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</si>
  <si>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</si>
  <si>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</si>
  <si>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</si>
  <si>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</si>
  <si>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</si>
  <si>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</si>
  <si>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</si>
  <si>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</si>
  <si>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</si>
  <si>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</si>
  <si>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</si>
  <si>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</si>
  <si>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</si>
  <si>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</si>
  <si>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</si>
  <si>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</si>
  <si>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</si>
  <si>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</si>
  <si>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</si>
  <si>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</si>
  <si>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</si>
  <si>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</si>
  <si>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</si>
  <si>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</si>
  <si>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</si>
  <si>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</si>
  <si>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</si>
  <si>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</si>
  <si>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</si>
  <si>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</si>
  <si>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</si>
  <si>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</si>
  <si>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</si>
  <si>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</si>
  <si>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</si>
  <si>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</si>
  <si>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</si>
  <si>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</si>
  <si>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</si>
  <si>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</si>
  <si>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</si>
  <si>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</si>
  <si>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</si>
  <si>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</si>
  <si>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</si>
  <si>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</si>
  <si>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</si>
  <si>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</si>
  <si>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</si>
  <si>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</si>
  <si>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</si>
  <si>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</si>
  <si>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</si>
  <si>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</si>
  <si>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</si>
  <si>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</si>
  <si>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</si>
  <si>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</si>
  <si>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</si>
  <si>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</si>
  <si>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</si>
  <si>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</si>
  <si>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</si>
  <si>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</si>
  <si>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</si>
  <si>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</si>
  <si>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</si>
  <si>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</si>
  <si>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</si>
  <si>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</si>
  <si>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</si>
  <si>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</si>
  <si>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</si>
  <si>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</si>
  <si>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</si>
  <si>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</si>
  <si>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</si>
  <si>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</si>
  <si>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</si>
  <si>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</si>
  <si>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</si>
  <si>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</si>
  <si>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</si>
  <si>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</si>
  <si>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</si>
  <si>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</si>
  <si>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</si>
  <si>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</si>
  <si>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</si>
  <si>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</si>
  <si>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</si>
  <si>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</si>
  <si>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</si>
  <si>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</si>
  <si>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</si>
  <si>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</si>
  <si>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</si>
  <si>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</si>
  <si>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</si>
  <si>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</si>
  <si>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</si>
  <si>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</si>
  <si>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</si>
  <si>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</si>
  <si>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</si>
  <si>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</si>
  <si>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</si>
  <si>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</si>
  <si>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</si>
  <si>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</si>
  <si>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</si>
  <si>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</si>
  <si>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</si>
  <si>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</si>
  <si>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</si>
  <si>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</si>
  <si>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</si>
  <si>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</si>
  <si>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</si>
  <si>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</si>
  <si>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</si>
  <si>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</si>
  <si>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</si>
  <si>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</si>
  <si>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</si>
  <si>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</si>
  <si>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</si>
  <si>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</si>
  <si>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</si>
  <si>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</si>
  <si>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</si>
  <si>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</si>
  <si>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</si>
  <si>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</si>
  <si>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</si>
  <si>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</si>
  <si>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</si>
  <si>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</si>
  <si>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</si>
  <si>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</si>
  <si>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</si>
  <si>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</si>
  <si>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</si>
  <si>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</si>
  <si>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</si>
  <si>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</si>
  <si>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</si>
  <si>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</si>
  <si>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</si>
  <si>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</si>
  <si>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</si>
  <si>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</si>
  <si>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</si>
  <si>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</si>
  <si>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</si>
  <si>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</si>
  <si>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</si>
  <si>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</si>
  <si>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</si>
  <si>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</si>
  <si>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</si>
  <si>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</si>
  <si>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</si>
  <si>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</si>
  <si>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</si>
  <si>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</si>
  <si>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</si>
  <si>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</si>
  <si>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</si>
  <si>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</si>
  <si>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</si>
  <si>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</si>
  <si>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</si>
  <si>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</si>
  <si>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</si>
  <si>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</si>
  <si>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</si>
  <si>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</si>
  <si>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</si>
  <si>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</si>
  <si>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</si>
  <si>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</si>
  <si>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</si>
  <si>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</si>
  <si>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</si>
  <si>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</si>
  <si>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</si>
  <si>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</si>
  <si>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</si>
  <si>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</si>
  <si>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</si>
  <si>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</si>
  <si>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</si>
  <si>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</si>
  <si>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</si>
  <si>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</si>
  <si>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</si>
  <si>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</si>
  <si>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</si>
  <si>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</si>
  <si>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</si>
  <si>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</si>
  <si>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</si>
  <si>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</si>
  <si>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</si>
  <si>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</si>
  <si>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</si>
  <si>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</si>
  <si>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</si>
  <si>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</si>
  <si>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</si>
  <si>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</si>
  <si>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</si>
  <si>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</si>
  <si>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</si>
  <si>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</si>
  <si>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</si>
  <si>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</si>
  <si>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</si>
  <si>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</si>
  <si>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</si>
  <si>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</si>
  <si>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</si>
  <si>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</si>
  <si>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</si>
  <si>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</si>
  <si>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</si>
  <si>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</si>
  <si>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</si>
  <si>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</si>
  <si>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</si>
  <si>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</si>
  <si>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</si>
  <si>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</si>
  <si>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</si>
  <si>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</si>
  <si>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</si>
  <si>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</si>
  <si>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</si>
  <si>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</si>
  <si>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</si>
  <si>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</si>
  <si>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</si>
  <si>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</si>
  <si>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</si>
  <si>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</si>
  <si>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</si>
  <si>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</si>
  <si>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</si>
  <si>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</si>
  <si>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</si>
  <si>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</si>
  <si>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</si>
  <si>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</si>
  <si>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</si>
  <si>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</si>
  <si>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</si>
  <si>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</si>
  <si>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</si>
  <si>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</si>
  <si>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</si>
  <si>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</si>
  <si>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</si>
  <si>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</si>
  <si>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</si>
  <si>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</si>
  <si>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</si>
  <si>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</si>
  <si>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</si>
  <si>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</si>
  <si>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</si>
  <si>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</si>
  <si>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</si>
  <si>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</si>
  <si>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</si>
  <si>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</si>
  <si>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</si>
  <si>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</si>
  <si>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</si>
  <si>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</si>
  <si>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</si>
  <si>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</si>
  <si>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</si>
  <si>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</si>
  <si>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</si>
  <si>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</si>
  <si>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</si>
  <si>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</si>
  <si>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</si>
  <si>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</si>
  <si>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</si>
  <si>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</si>
  <si>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</si>
  <si>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</si>
  <si>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</si>
  <si>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</si>
  <si>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</si>
  <si>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</si>
  <si>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</si>
  <si>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</si>
  <si>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</si>
  <si>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</si>
  <si>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</si>
  <si>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</si>
  <si>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</si>
  <si>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</si>
  <si>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</si>
  <si>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</si>
  <si>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</si>
  <si>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</si>
  <si>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</si>
  <si>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</si>
  <si>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</si>
  <si>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</si>
  <si>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</si>
  <si>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</si>
  <si>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</si>
  <si>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</si>
  <si>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</si>
  <si>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</si>
  <si>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</si>
  <si>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</si>
  <si>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</si>
  <si>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</si>
  <si>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</si>
  <si>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</si>
  <si>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</si>
  <si>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</si>
  <si>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</si>
  <si>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</si>
  <si>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</si>
  <si>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</si>
  <si>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</si>
  <si>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</si>
  <si>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</si>
  <si>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</si>
  <si>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</si>
  <si>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</si>
  <si>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</si>
  <si>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</si>
  <si>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</si>
  <si>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</si>
  <si>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</si>
  <si>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</si>
  <si>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</si>
  <si>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</si>
  <si>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</si>
  <si>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</si>
  <si>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</si>
  <si>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</si>
  <si>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</si>
  <si>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</si>
  <si>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</si>
  <si>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</si>
  <si>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</si>
  <si>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</si>
  <si>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</si>
  <si>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</si>
  <si>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</si>
  <si>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</si>
  <si>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</si>
  <si>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</si>
  <si>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</si>
  <si>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</si>
  <si>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</si>
  <si>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</si>
  <si>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</si>
  <si>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</si>
  <si>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</si>
  <si>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</si>
  <si>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</si>
  <si>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</si>
  <si>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</si>
  <si>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</si>
  <si>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</si>
  <si>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</si>
  <si>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</si>
  <si>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</si>
  <si>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</si>
  <si>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</si>
  <si>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</si>
  <si>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</si>
  <si>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</si>
  <si>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</si>
  <si>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</si>
  <si>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</si>
  <si>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</si>
  <si>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</si>
  <si>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</si>
  <si>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</si>
  <si>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</si>
  <si>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</si>
  <si>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</si>
  <si>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</si>
  <si>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</si>
  <si>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</si>
  <si>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</si>
  <si>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</si>
  <si>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</si>
  <si>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</si>
  <si>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</si>
  <si>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</si>
  <si>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</si>
  <si>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</si>
  <si>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</si>
  <si>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</si>
  <si>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</si>
  <si>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</si>
  <si>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</si>
  <si>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</si>
  <si>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</si>
  <si>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</si>
  <si>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</si>
  <si>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</si>
  <si>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</si>
  <si>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</si>
  <si>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</si>
  <si>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</si>
  <si>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</si>
  <si>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</si>
  <si>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</si>
  <si>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</si>
  <si>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</si>
  <si>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</si>
  <si>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</si>
  <si>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</si>
  <si>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</si>
  <si>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</si>
  <si>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</si>
  <si>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</si>
  <si>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</si>
  <si>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</si>
  <si>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</si>
  <si>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</si>
  <si>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</si>
  <si>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</si>
  <si>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</si>
  <si>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</si>
  <si>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</si>
  <si>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</si>
  <si>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</si>
  <si>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</si>
  <si>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</si>
  <si>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</si>
  <si>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</si>
  <si>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</si>
  <si>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</si>
  <si>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</si>
  <si>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</si>
  <si>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</si>
  <si>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</si>
  <si>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</si>
  <si>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</si>
  <si>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</si>
  <si>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</si>
  <si>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</si>
  <si>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</si>
  <si>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</si>
  <si>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</si>
  <si>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</si>
  <si>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</si>
  <si>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</si>
  <si>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</si>
  <si>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</si>
  <si>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</si>
  <si>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</si>
  <si>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</si>
  <si>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</si>
  <si>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</si>
  <si>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</si>
  <si>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</si>
  <si>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</si>
  <si>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</si>
  <si>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</si>
  <si>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</si>
  <si>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</si>
  <si>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</si>
  <si>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</si>
  <si>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</si>
  <si>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</si>
  <si>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</si>
  <si>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</si>
  <si>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</si>
  <si>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</si>
  <si>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</si>
  <si>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</si>
  <si>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</si>
  <si>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</si>
  <si>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</si>
  <si>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</si>
  <si>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</si>
  <si>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</si>
  <si>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</si>
  <si>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</si>
  <si>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</si>
  <si>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</si>
  <si>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</si>
  <si>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</si>
  <si>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</si>
  <si>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</si>
  <si>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</si>
  <si>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</si>
  <si>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</si>
  <si>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</si>
  <si>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</si>
  <si>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</si>
  <si>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</si>
  <si>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</si>
  <si>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</si>
  <si>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</si>
  <si>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</si>
  <si>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</si>
  <si>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</si>
  <si>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</si>
  <si>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</si>
  <si>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</si>
  <si>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</si>
  <si>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</si>
  <si>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</si>
  <si>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</si>
  <si>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</si>
  <si>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</si>
  <si>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</si>
  <si>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</si>
  <si>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</si>
  <si>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</si>
  <si>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</si>
  <si>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</si>
  <si>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</si>
  <si>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</si>
  <si>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</si>
  <si>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</si>
  <si>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</si>
  <si>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</si>
  <si>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</si>
  <si>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</si>
  <si>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</si>
  <si>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</si>
  <si>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</si>
  <si>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</si>
  <si>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</si>
  <si>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</si>
  <si>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</si>
  <si>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</si>
  <si>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</si>
  <si>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</si>
  <si>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</si>
  <si>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</si>
  <si>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</si>
  <si>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</si>
  <si>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</si>
  <si>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</si>
  <si>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</si>
  <si>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</si>
  <si>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</si>
  <si>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</si>
  <si>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</si>
  <si>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</si>
  <si>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</si>
  <si>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</si>
  <si>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</si>
  <si>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</si>
  <si>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</si>
  <si>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</si>
  <si>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</si>
  <si>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</si>
  <si>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</si>
  <si>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</si>
  <si>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</si>
  <si>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</si>
  <si>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</si>
  <si>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</si>
  <si>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</si>
  <si>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</si>
  <si>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</si>
  <si>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</si>
  <si>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</si>
  <si>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</si>
  <si>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</si>
  <si>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</si>
  <si>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</si>
  <si>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</si>
  <si>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</si>
  <si>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</si>
  <si>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</si>
  <si>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</si>
  <si>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</si>
  <si>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</si>
  <si>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</si>
  <si>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</si>
  <si>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</si>
  <si>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</si>
  <si>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</si>
  <si>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</si>
  <si>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</si>
  <si>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</si>
  <si>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</si>
  <si>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</si>
  <si>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</si>
  <si>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</si>
  <si>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</si>
  <si>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</si>
  <si>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</si>
  <si>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</si>
  <si>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</si>
  <si>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</si>
  <si>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</si>
  <si>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</si>
  <si>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</si>
  <si>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</si>
  <si>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</si>
  <si>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</si>
  <si>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</si>
  <si>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</si>
  <si>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</si>
  <si>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</si>
  <si>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</si>
  <si>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</si>
  <si>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</si>
  <si>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</si>
  <si>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</si>
  <si>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</si>
  <si>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</si>
  <si>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</si>
  <si>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</si>
  <si>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</si>
  <si>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</si>
  <si>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</si>
  <si>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</si>
  <si>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</si>
  <si>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</si>
  <si>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</si>
  <si>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</si>
  <si>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</si>
  <si>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</si>
  <si>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</si>
  <si>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</si>
  <si>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</si>
  <si>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</si>
  <si>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</si>
  <si>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</si>
  <si>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</si>
  <si>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</si>
  <si>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</si>
  <si>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</si>
  <si>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</si>
  <si>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</si>
  <si>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</si>
  <si>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</si>
  <si>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</si>
  <si>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</si>
  <si>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</si>
  <si>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</si>
  <si>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</si>
  <si>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</si>
  <si>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</si>
  <si>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</si>
  <si>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</si>
  <si>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</si>
  <si>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</si>
  <si>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</si>
  <si>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</si>
  <si>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</si>
  <si>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</si>
  <si>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</si>
  <si>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</si>
  <si>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</si>
  <si>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</si>
  <si>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</si>
  <si>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</si>
  <si>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</si>
  <si>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</si>
  <si>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</si>
  <si>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</si>
  <si>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</si>
  <si>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</si>
  <si>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</si>
  <si>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</si>
  <si>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</si>
  <si>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</si>
  <si>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</si>
  <si>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</si>
  <si>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</si>
  <si>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</si>
  <si>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</si>
  <si>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</si>
  <si>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</si>
  <si>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</si>
  <si>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</si>
  <si>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</si>
  <si>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</si>
  <si>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</si>
  <si>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</si>
  <si>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</si>
  <si>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</si>
  <si>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</si>
  <si>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</si>
  <si>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</si>
  <si>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</si>
  <si>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</si>
  <si>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</si>
  <si>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</si>
  <si>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</si>
  <si>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</si>
  <si>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</si>
  <si>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</si>
  <si>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</si>
  <si>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</si>
  <si>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</si>
  <si>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</si>
  <si>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</si>
  <si>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</si>
  <si>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</si>
  <si>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</si>
  <si>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</si>
  <si>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</si>
  <si>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</si>
  <si>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</si>
  <si>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</si>
  <si>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</si>
  <si>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</si>
  <si>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</si>
  <si>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</si>
  <si>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</si>
  <si>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</si>
  <si>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</si>
  <si>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</si>
  <si>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</si>
  <si>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</si>
  <si>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</si>
  <si>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</si>
  <si>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</si>
  <si>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</si>
  <si>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</si>
  <si>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</si>
  <si>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</si>
  <si>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</si>
  <si>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</si>
  <si>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</si>
  <si>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</si>
  <si>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</si>
  <si>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</si>
  <si>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</si>
  <si>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</si>
  <si>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</si>
  <si>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</si>
  <si>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</si>
  <si>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</si>
  <si>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</si>
  <si>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</si>
  <si>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</si>
  <si>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</si>
  <si>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</si>
  <si>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</si>
  <si>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</si>
  <si>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</si>
  <si>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</si>
  <si>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</si>
  <si>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</si>
  <si>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</si>
  <si>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</si>
  <si>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</si>
  <si>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</si>
  <si>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</si>
  <si>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</si>
  <si>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</si>
  <si>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</si>
  <si>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</si>
  <si>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</si>
  <si>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</si>
  <si>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</si>
  <si>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</si>
  <si>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</si>
  <si>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</si>
  <si>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</si>
  <si>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</si>
  <si>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</si>
  <si>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</si>
  <si>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</si>
  <si>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</si>
  <si>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</si>
  <si>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</si>
  <si>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</si>
  <si>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</si>
  <si>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</si>
  <si>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</si>
  <si>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</si>
  <si>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</si>
  <si>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</si>
  <si>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</si>
  <si>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</si>
  <si>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</si>
  <si>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</si>
  <si>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</si>
  <si>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</si>
  <si>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</si>
  <si>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</si>
  <si>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</si>
  <si>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</si>
  <si>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</si>
  <si>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</si>
  <si>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</si>
  <si>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</si>
  <si>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</si>
  <si>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</si>
  <si>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</si>
  <si>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</si>
  <si>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</si>
  <si>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</si>
  <si>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</si>
  <si>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</si>
  <si>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</si>
  <si>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</si>
  <si>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</si>
  <si>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</si>
  <si>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</si>
  <si>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</si>
  <si>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</si>
  <si>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</si>
  <si>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</si>
  <si>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</si>
  <si>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</si>
  <si>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</si>
  <si>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</si>
  <si>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</si>
  <si>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</si>
  <si>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</si>
  <si>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</si>
  <si>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</si>
  <si>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</si>
  <si>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</si>
  <si>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</si>
  <si>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</si>
  <si>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</si>
  <si>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</si>
  <si>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</si>
  <si>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</si>
  <si>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</si>
  <si>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</si>
  <si>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</si>
  <si>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</si>
  <si>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</si>
  <si>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</si>
  <si>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</si>
  <si>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</si>
  <si>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</si>
  <si>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</si>
  <si>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</si>
  <si>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</si>
  <si>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</si>
  <si>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</si>
  <si>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</si>
  <si>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</si>
  <si>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</si>
  <si>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</si>
  <si>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</si>
  <si>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</si>
  <si>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</si>
  <si>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</si>
  <si>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</si>
  <si>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</si>
  <si>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</si>
  <si>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</si>
  <si>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</si>
  <si>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</si>
  <si>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</si>
  <si>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</si>
  <si>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</si>
  <si>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</si>
  <si>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</si>
  <si>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</si>
  <si>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</si>
  <si>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</si>
  <si>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</si>
  <si>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</si>
  <si>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</si>
  <si>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</si>
  <si>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</si>
  <si>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</si>
  <si>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</si>
  <si>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</si>
  <si>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</si>
  <si>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</si>
  <si>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</si>
  <si>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</si>
  <si>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</si>
  <si>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</si>
  <si>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</si>
  <si>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</si>
  <si>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</si>
  <si>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</si>
  <si>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</si>
  <si>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</si>
  <si>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</si>
  <si>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</si>
  <si>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</si>
  <si>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</si>
  <si>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</si>
  <si>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</si>
  <si>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</si>
  <si>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</si>
  <si>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</si>
  <si>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</si>
  <si>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</si>
  <si>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</si>
  <si>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</si>
  <si>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</si>
  <si>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</si>
  <si>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</si>
  <si>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</si>
  <si>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</si>
  <si>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</si>
  <si>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</si>
  <si>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</si>
  <si>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</si>
  <si>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</si>
  <si>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</si>
  <si>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</si>
  <si>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</si>
  <si>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</si>
  <si>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</si>
  <si>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</si>
  <si>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</si>
  <si>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</si>
  <si>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</si>
  <si>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</si>
  <si>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</si>
  <si>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</si>
  <si>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</si>
  <si>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</si>
  <si>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</si>
  <si>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</si>
  <si>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</si>
  <si>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</si>
  <si>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</si>
  <si>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</si>
  <si>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</si>
  <si>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</si>
  <si>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</si>
  <si>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</si>
  <si>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</si>
  <si>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</si>
  <si>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</si>
  <si>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</si>
  <si>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</si>
  <si>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</si>
  <si>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</si>
  <si>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</si>
  <si>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</si>
  <si>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</si>
  <si>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</si>
  <si>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</si>
  <si>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</si>
  <si>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</si>
  <si>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</si>
  <si>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</si>
  <si>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</si>
  <si>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</si>
  <si>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</si>
  <si>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</si>
  <si>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</si>
  <si>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</si>
  <si>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</si>
  <si>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</si>
  <si>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</si>
  <si>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</si>
  <si>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</si>
  <si>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</si>
  <si>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</si>
  <si>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</si>
  <si>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</si>
  <si>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</si>
  <si>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</si>
  <si>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</si>
  <si>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</si>
  <si>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</si>
  <si>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</si>
  <si>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</si>
  <si>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</si>
  <si>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</si>
  <si>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</si>
  <si>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</si>
  <si>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</si>
  <si>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</si>
  <si>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</si>
  <si>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</si>
  <si>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</si>
  <si>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</si>
  <si>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</si>
  <si>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</si>
  <si>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</si>
  <si>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</si>
  <si>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</si>
  <si>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</si>
  <si>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</si>
  <si>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</si>
  <si>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</si>
  <si>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</si>
  <si>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</si>
  <si>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</si>
  <si>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</si>
  <si>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</si>
  <si>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</si>
  <si>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</si>
  <si>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</si>
  <si>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</si>
  <si>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</si>
  <si>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</si>
  <si>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</si>
  <si>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</si>
  <si>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</si>
  <si>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</si>
  <si>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</si>
  <si>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</si>
  <si>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</si>
  <si>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</si>
  <si>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</si>
  <si>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</si>
  <si>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</si>
  <si>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</si>
  <si>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</si>
  <si>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</si>
  <si>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</si>
  <si>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</si>
  <si>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</si>
  <si>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</si>
  <si>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</si>
  <si>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</si>
  <si>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</si>
  <si>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</si>
  <si>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</si>
  <si>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</si>
  <si>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</si>
  <si>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</si>
  <si>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</si>
  <si>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</si>
  <si>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</si>
  <si>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</si>
  <si>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</si>
  <si>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</si>
  <si>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</si>
  <si>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</si>
  <si>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</si>
  <si>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</si>
  <si>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</si>
  <si>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</si>
  <si>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</si>
  <si>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</si>
  <si>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</si>
  <si>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</si>
  <si>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</si>
  <si>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</si>
  <si>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</si>
  <si>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</si>
  <si>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</si>
  <si>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</si>
  <si>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</si>
  <si>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</si>
  <si>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</si>
  <si>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</si>
  <si>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</si>
  <si>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</si>
  <si>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</si>
  <si>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</si>
  <si>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</si>
  <si>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</si>
  <si>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</si>
  <si>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</si>
  <si>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</si>
  <si>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</si>
  <si>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</si>
  <si>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</si>
  <si>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</si>
  <si>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</si>
  <si>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</si>
  <si>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</si>
  <si>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</si>
  <si>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</si>
  <si>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</si>
  <si>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</si>
  <si>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</si>
  <si>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</si>
  <si>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</si>
  <si>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</si>
  <si>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</si>
  <si>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</si>
  <si>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</si>
  <si>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</si>
  <si>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</si>
  <si>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</si>
  <si>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</si>
  <si>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</si>
  <si>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</si>
  <si>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</si>
  <si>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</si>
  <si>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</si>
  <si>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</si>
  <si>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</si>
  <si>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</si>
  <si>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</si>
  <si>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</si>
  <si>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</si>
  <si>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</si>
  <si>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</si>
  <si>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</si>
  <si>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</si>
  <si>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</si>
  <si>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</si>
  <si>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</si>
  <si>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</si>
  <si>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</si>
  <si>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</si>
  <si>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</si>
  <si>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</si>
  <si>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</si>
  <si>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</si>
  <si>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</si>
  <si>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</si>
  <si>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</si>
  <si>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</si>
  <si>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</si>
  <si>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</si>
  <si>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</si>
  <si>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</si>
  <si>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</si>
  <si>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</si>
  <si>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</si>
  <si>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</si>
  <si>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</si>
  <si>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</si>
  <si>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</si>
  <si>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</si>
  <si>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</si>
  <si>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</si>
  <si>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</si>
  <si>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</si>
  <si>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</si>
  <si>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</si>
  <si>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</si>
  <si>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</si>
  <si>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</si>
  <si>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</si>
  <si>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</si>
  <si>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</si>
  <si>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</si>
  <si>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</si>
  <si>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</si>
  <si>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</si>
  <si>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</si>
  <si>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</si>
  <si>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</si>
  <si>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</si>
  <si>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</si>
  <si>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</si>
  <si>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</si>
  <si>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</si>
  <si>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</si>
  <si>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</si>
  <si>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</si>
  <si>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</si>
  <si>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</si>
  <si>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</si>
  <si>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</si>
  <si>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</si>
  <si>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</si>
  <si>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</si>
  <si>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</si>
  <si>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</si>
  <si>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</si>
  <si>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</si>
  <si>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</si>
  <si>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</si>
  <si>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</si>
  <si>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</si>
  <si>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</si>
  <si>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</si>
  <si>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</si>
  <si>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</si>
  <si>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</si>
  <si>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</si>
  <si>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</si>
  <si>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</si>
  <si>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</si>
  <si>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</si>
  <si>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</si>
  <si>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</si>
  <si>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</si>
  <si>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</si>
  <si>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</si>
  <si>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</si>
  <si>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</si>
  <si>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</si>
  <si>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</si>
  <si>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</si>
  <si>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</si>
  <si>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</si>
  <si>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</si>
  <si>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</si>
  <si>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</si>
  <si>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</si>
  <si>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</si>
  <si>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</si>
  <si>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</si>
  <si>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</si>
  <si>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</si>
  <si>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</si>
  <si>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</si>
  <si>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</si>
  <si>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</si>
  <si>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</si>
  <si>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</si>
  <si>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</si>
  <si>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</si>
  <si>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</si>
  <si>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</si>
  <si>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</si>
  <si>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</si>
  <si>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</si>
  <si>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</si>
  <si>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</si>
  <si>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</si>
  <si>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</si>
  <si>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</si>
  <si>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</si>
  <si>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</si>
  <si>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</si>
  <si>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</si>
  <si>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</si>
  <si>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</si>
  <si>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</si>
  <si>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</si>
  <si>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</si>
  <si>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</si>
  <si>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</si>
  <si>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</si>
  <si>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</si>
  <si>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</si>
  <si>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</si>
  <si>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</si>
  <si>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</si>
  <si>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</si>
  <si>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</si>
  <si>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</si>
  <si>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</si>
  <si>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</si>
  <si>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</si>
  <si>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</si>
  <si>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</si>
  <si>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</si>
  <si>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</si>
  <si>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</si>
  <si>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</si>
  <si>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</si>
  <si>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</si>
  <si>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</si>
  <si>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</si>
  <si>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</si>
  <si>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</si>
  <si>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</si>
  <si>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</si>
  <si>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</si>
  <si>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</si>
  <si>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</si>
  <si>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</si>
  <si>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</si>
  <si>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</si>
  <si>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</si>
  <si>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</si>
  <si>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</si>
  <si>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</si>
  <si>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</si>
  <si>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</si>
  <si>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</si>
  <si>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</si>
  <si>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</si>
  <si>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</si>
  <si>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</si>
  <si>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</si>
  <si>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</si>
  <si>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</si>
  <si>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</si>
  <si>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</si>
  <si>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</si>
  <si>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</si>
  <si>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</si>
  <si>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</si>
  <si>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</si>
  <si>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</si>
  <si>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</si>
  <si>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</si>
  <si>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</si>
  <si>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</si>
  <si>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</si>
  <si>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</si>
  <si>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</si>
  <si>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</si>
  <si>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</si>
  <si>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</si>
  <si>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</si>
  <si>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</si>
  <si>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</si>
  <si>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</si>
  <si>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</si>
  <si>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</si>
  <si>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</si>
  <si>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</si>
  <si>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</si>
  <si>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</si>
  <si>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</si>
  <si>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</si>
  <si>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</si>
  <si>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</si>
  <si>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</si>
  <si>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</si>
  <si>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</si>
  <si>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</si>
  <si>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</si>
  <si>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</si>
  <si>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</si>
  <si>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</si>
  <si>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</si>
  <si>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</si>
  <si>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</si>
  <si>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</si>
  <si>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</si>
  <si>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</si>
  <si>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</si>
  <si>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</si>
  <si>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</si>
  <si>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</si>
  <si>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</si>
  <si>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</si>
  <si>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</si>
  <si>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</si>
  <si>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</si>
  <si>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</si>
  <si>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</si>
  <si>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</si>
  <si>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</si>
  <si>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</si>
  <si>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</si>
  <si>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</si>
  <si>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</si>
  <si>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</si>
  <si>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</si>
  <si>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</si>
  <si>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</si>
  <si>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</si>
  <si>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</si>
  <si>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</si>
  <si>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</si>
  <si>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</si>
  <si>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</si>
  <si>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</si>
  <si>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</si>
  <si>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</si>
  <si>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</si>
  <si>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</si>
  <si>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</si>
  <si>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</si>
  <si>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</si>
  <si>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</si>
  <si>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</si>
  <si>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</si>
  <si>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</si>
  <si>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</si>
  <si>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</si>
  <si>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</si>
  <si>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</si>
  <si>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</si>
  <si>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</si>
  <si>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</si>
  <si>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</si>
  <si>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</si>
  <si>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</si>
  <si>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</si>
  <si>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</si>
  <si>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</si>
  <si>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</si>
  <si>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</si>
  <si>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</si>
  <si>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</si>
  <si>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</si>
  <si>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</si>
  <si>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</si>
  <si>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</si>
  <si>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</si>
  <si>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</si>
  <si>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</si>
  <si>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</si>
  <si>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</si>
  <si>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</si>
  <si>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</si>
  <si>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</si>
  <si>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</si>
  <si>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</si>
  <si>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</si>
  <si>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</si>
  <si>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</si>
  <si>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</si>
  <si>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</si>
  <si>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</si>
  <si>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</si>
  <si>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</si>
  <si>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</si>
  <si>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</si>
  <si>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</si>
  <si>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</si>
  <si>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</si>
  <si>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</si>
  <si>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</si>
  <si>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</si>
  <si>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</si>
  <si>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</si>
  <si>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</si>
  <si>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</si>
  <si>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</si>
  <si>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</si>
  <si>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</si>
  <si>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</si>
  <si>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</si>
  <si>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</si>
  <si>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</si>
  <si>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</si>
  <si>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</si>
  <si>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</si>
  <si>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</si>
  <si>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</si>
  <si>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</si>
  <si>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</si>
  <si>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</si>
  <si>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</si>
  <si>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</si>
  <si>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</si>
  <si>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</si>
  <si>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</si>
  <si>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</si>
  <si>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</si>
  <si>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</si>
  <si>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</si>
  <si>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</si>
  <si>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</si>
  <si>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</si>
  <si>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</si>
  <si>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</si>
  <si>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</si>
  <si>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</si>
  <si>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</si>
  <si>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</si>
  <si>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</si>
  <si>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</si>
  <si>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</si>
  <si>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</si>
  <si>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</si>
  <si>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</si>
  <si>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</si>
  <si>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</si>
  <si>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</si>
  <si>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</si>
  <si>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</si>
  <si>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</si>
  <si>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</si>
  <si>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</si>
  <si>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</si>
  <si>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</si>
  <si>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</si>
  <si>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</si>
  <si>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</si>
  <si>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</si>
  <si>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</si>
  <si>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</si>
  <si>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</si>
  <si>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</si>
  <si>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</si>
  <si>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</si>
  <si>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</si>
  <si>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</si>
  <si>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</si>
  <si>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</si>
  <si>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</si>
  <si>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</si>
  <si>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</si>
  <si>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</si>
  <si>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</si>
  <si>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</si>
  <si>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</si>
  <si>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</si>
  <si>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</si>
  <si>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</si>
  <si>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</si>
  <si>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</si>
  <si>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</si>
  <si>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</si>
  <si>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</si>
  <si>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</si>
  <si>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</si>
  <si>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</si>
  <si>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</si>
  <si>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</si>
  <si>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</si>
  <si>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</si>
  <si>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</si>
  <si>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</si>
  <si>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</si>
  <si>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</si>
  <si>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</si>
  <si>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</si>
  <si>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</si>
  <si>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</si>
  <si>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</si>
  <si>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</si>
  <si>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</si>
  <si>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</si>
  <si>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</si>
  <si>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</si>
  <si>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</si>
  <si>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</si>
  <si>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</si>
  <si>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</si>
  <si>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</si>
  <si>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</si>
  <si>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</si>
  <si>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</si>
  <si>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</si>
  <si>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</si>
  <si>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</si>
  <si>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</si>
  <si>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</si>
  <si>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</si>
  <si>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</si>
  <si>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</si>
  <si>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</si>
  <si>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</si>
  <si>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</si>
  <si>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</si>
  <si>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</si>
  <si>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</si>
  <si>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</si>
  <si>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</si>
  <si>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</si>
  <si>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</si>
  <si>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</si>
  <si>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</si>
  <si>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</si>
  <si>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</si>
  <si>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</si>
  <si>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</si>
  <si>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</si>
  <si>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</si>
  <si>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</si>
  <si>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</si>
  <si>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</si>
  <si>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</si>
  <si>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</si>
  <si>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</si>
  <si>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</si>
  <si>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</si>
  <si>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</si>
  <si>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</si>
  <si>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</si>
  <si>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</si>
  <si>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</si>
  <si>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</si>
  <si>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</si>
  <si>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</si>
  <si>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</si>
  <si>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</si>
  <si>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</si>
  <si>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</si>
  <si>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</si>
  <si>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</si>
  <si>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</si>
  <si>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</si>
  <si>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</si>
  <si>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</si>
  <si>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</si>
  <si>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</si>
  <si>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</si>
  <si>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</si>
  <si>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</si>
  <si>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</si>
  <si>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</si>
  <si>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</si>
  <si>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</si>
  <si>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</si>
  <si>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</si>
  <si>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</si>
  <si>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</si>
  <si>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</si>
  <si>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</si>
  <si>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</si>
  <si>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</si>
  <si>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</si>
  <si>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</si>
  <si>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</si>
  <si>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</si>
  <si>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</si>
  <si>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</si>
  <si>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</si>
  <si>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</si>
  <si>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</si>
  <si>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</si>
  <si>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</si>
  <si>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</si>
  <si>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</si>
  <si>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</si>
  <si>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</si>
  <si>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</si>
  <si>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</si>
  <si>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</si>
  <si>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</si>
  <si>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</si>
  <si>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</si>
  <si>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</si>
  <si>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</si>
  <si>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</si>
  <si>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</si>
  <si>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</si>
  <si>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</si>
  <si>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</si>
  <si>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</si>
  <si>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</si>
  <si>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</si>
  <si>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</si>
  <si>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</si>
  <si>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</si>
  <si>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</si>
  <si>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</si>
  <si>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</si>
  <si>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</si>
  <si>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</si>
  <si>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</si>
  <si>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</si>
  <si>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</si>
  <si>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</si>
  <si>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</si>
  <si>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</si>
  <si>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</si>
  <si>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</si>
  <si>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</si>
  <si>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</si>
  <si>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</si>
  <si>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</si>
  <si>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</si>
  <si>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</si>
  <si>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</si>
  <si>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</si>
  <si>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</si>
  <si>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</si>
  <si>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</si>
  <si>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</si>
  <si>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</si>
  <si>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</si>
  <si>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</si>
  <si>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</si>
  <si>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</si>
  <si>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</si>
  <si>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</si>
  <si>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</si>
  <si>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</si>
  <si>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</si>
  <si>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</si>
  <si>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</si>
  <si>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</si>
  <si>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</si>
  <si>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</si>
  <si>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</si>
  <si>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</si>
  <si>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</si>
  <si>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</si>
  <si>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</si>
  <si>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</si>
  <si>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</si>
  <si>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</si>
  <si>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</si>
  <si>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</si>
  <si>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</si>
  <si>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</si>
  <si>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</si>
  <si>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</si>
  <si>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</si>
  <si>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</si>
  <si>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</si>
  <si>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</si>
  <si>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</si>
  <si>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</si>
  <si>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</si>
  <si>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</si>
  <si>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</si>
  <si>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</si>
  <si>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</si>
  <si>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</si>
  <si>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</si>
  <si>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</si>
  <si>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</si>
  <si>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</si>
  <si>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</si>
  <si>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</si>
  <si>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</si>
  <si>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</si>
  <si>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</si>
  <si>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</si>
  <si>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</si>
  <si>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</si>
  <si>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</si>
  <si>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</si>
  <si>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</si>
  <si>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</si>
  <si>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</si>
  <si>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</si>
  <si>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</si>
  <si>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</si>
  <si>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</si>
  <si>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</si>
  <si>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</si>
  <si>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</si>
  <si>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</si>
  <si>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</si>
  <si>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</si>
  <si>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</si>
  <si>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</si>
  <si>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</si>
  <si>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</si>
  <si>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</si>
  <si>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</si>
  <si>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</si>
  <si>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</si>
  <si>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</si>
  <si>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</si>
  <si>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</si>
  <si>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</si>
  <si>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</si>
  <si>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</si>
  <si>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</si>
  <si>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</si>
  <si>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</si>
  <si>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</si>
  <si>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</si>
  <si>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</si>
  <si>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</si>
  <si>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</si>
  <si>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</si>
  <si>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</si>
  <si>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</si>
  <si>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</si>
  <si>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</si>
  <si>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</si>
  <si>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</si>
  <si>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</si>
  <si>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</si>
  <si>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</si>
  <si>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</si>
  <si>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</si>
  <si>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</si>
  <si>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</si>
  <si>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</si>
  <si>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</si>
  <si>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</si>
  <si>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</si>
  <si>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</si>
  <si>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</si>
  <si>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</si>
  <si>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</si>
  <si>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</si>
  <si>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</si>
  <si>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</si>
  <si>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</si>
  <si>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</si>
  <si>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</si>
  <si>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</si>
  <si>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</si>
  <si>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</si>
  <si>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</si>
  <si>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</si>
  <si>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</si>
  <si>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</si>
  <si>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</si>
  <si>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</si>
  <si>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</si>
  <si>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</si>
  <si>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</si>
  <si>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</si>
  <si>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</si>
  <si>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</si>
  <si>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</si>
  <si>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</si>
  <si>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</si>
  <si>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</si>
  <si>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</si>
  <si>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</si>
  <si>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</si>
  <si>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</si>
  <si>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</si>
  <si>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</si>
  <si>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</si>
  <si>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</si>
  <si>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</si>
  <si>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</si>
  <si>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</si>
  <si>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</si>
  <si>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</si>
  <si>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</si>
  <si>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</si>
  <si>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</si>
  <si>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</si>
  <si>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</si>
  <si>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</si>
  <si>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</si>
  <si>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</si>
  <si>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</si>
  <si>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</si>
  <si>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</si>
  <si>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</si>
  <si>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</si>
  <si>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</si>
  <si>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</si>
  <si>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</si>
  <si>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</si>
  <si>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</si>
  <si>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</si>
  <si>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</si>
  <si>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</si>
  <si>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</si>
  <si>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</si>
  <si>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</si>
  <si>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</si>
  <si>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</si>
  <si>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</si>
  <si>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</si>
  <si>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</si>
  <si>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</si>
  <si>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</si>
  <si>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</si>
  <si>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</si>
  <si>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</si>
  <si>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</si>
  <si>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</si>
  <si>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</si>
  <si>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</si>
  <si>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</si>
  <si>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</si>
  <si>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</si>
  <si>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</si>
  <si>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</si>
  <si>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</si>
  <si>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</si>
  <si>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</si>
  <si>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</si>
  <si>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</si>
  <si>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</si>
  <si>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</si>
  <si>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</si>
  <si>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</si>
  <si>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</si>
  <si>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</si>
  <si>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</si>
  <si>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</si>
  <si>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</si>
  <si>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</si>
  <si>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</si>
  <si>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</si>
  <si>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</si>
  <si>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</si>
  <si>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</si>
  <si>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</si>
  <si>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</si>
  <si>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</si>
  <si>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</si>
  <si>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</si>
  <si>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</si>
  <si>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</si>
  <si>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</si>
  <si>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</si>
  <si>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</si>
  <si>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</si>
  <si>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</si>
  <si>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</si>
  <si>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</si>
  <si>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</si>
  <si>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</si>
  <si>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</si>
  <si>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</si>
  <si>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</si>
  <si>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</si>
  <si>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</si>
  <si>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</si>
  <si>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</si>
  <si>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</si>
  <si>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</si>
  <si>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</si>
  <si>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</si>
  <si>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</si>
  <si>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</si>
  <si>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</si>
  <si>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</si>
  <si>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</si>
  <si>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</si>
  <si>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</si>
  <si>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</si>
  <si>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</si>
  <si>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</si>
  <si>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</si>
  <si>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</si>
  <si>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</si>
  <si>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</si>
  <si>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</si>
  <si>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</si>
  <si>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</si>
  <si>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</si>
  <si>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</si>
  <si>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</si>
  <si>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</si>
  <si>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</si>
  <si>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</si>
  <si>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</si>
  <si>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</si>
  <si>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</si>
  <si>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</si>
  <si>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</si>
  <si>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</si>
  <si>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</si>
  <si>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</si>
  <si>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</si>
  <si>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</si>
  <si>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</si>
  <si>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</si>
  <si>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</si>
  <si>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</si>
  <si>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</si>
  <si>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</si>
  <si>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</si>
  <si>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</si>
  <si>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</si>
  <si>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</si>
  <si>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</si>
  <si>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</si>
  <si>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</si>
  <si>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</si>
  <si>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</si>
  <si>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</si>
  <si>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</si>
  <si>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</si>
  <si>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</si>
  <si>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</si>
  <si>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</si>
  <si>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</si>
  <si>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</si>
  <si>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</si>
  <si>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</si>
  <si>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</si>
  <si>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</si>
  <si>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</si>
  <si>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</si>
  <si>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</si>
  <si>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</si>
  <si>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</si>
  <si>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</si>
  <si>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</si>
  <si>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</si>
  <si>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</si>
  <si>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</si>
  <si>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</si>
  <si>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</si>
  <si>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</si>
  <si>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</si>
  <si>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</si>
  <si>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</si>
  <si>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</si>
  <si>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</si>
  <si>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</si>
  <si>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</si>
  <si>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</si>
  <si>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</si>
  <si>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</si>
  <si>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</si>
  <si>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</si>
  <si>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</si>
  <si>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</si>
  <si>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</si>
  <si>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</si>
  <si>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</si>
  <si>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</si>
  <si>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</si>
  <si>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</si>
  <si>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</si>
  <si>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</si>
  <si>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</si>
  <si>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</si>
  <si>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</si>
  <si>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</si>
  <si>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</si>
  <si>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</si>
  <si>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</si>
  <si>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</si>
  <si>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</si>
  <si>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</si>
  <si>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</si>
  <si>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</si>
  <si>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</si>
  <si>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</si>
  <si>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</si>
  <si>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</si>
  <si>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</si>
  <si>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</si>
  <si>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</si>
  <si>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</si>
  <si>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</si>
  <si>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</si>
  <si>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</si>
  <si>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</si>
  <si>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</si>
  <si>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</si>
  <si>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</si>
  <si>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</si>
  <si>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</si>
  <si>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</si>
  <si>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</si>
  <si>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</si>
  <si>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</si>
  <si>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</si>
  <si>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</si>
  <si>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</si>
  <si>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</si>
  <si>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</si>
  <si>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</si>
  <si>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</si>
  <si>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</si>
  <si>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</si>
  <si>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</si>
  <si>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</si>
  <si>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</si>
  <si>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</si>
  <si>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</si>
  <si>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</si>
  <si>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</si>
  <si>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</si>
  <si>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</si>
  <si>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</si>
  <si>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</si>
  <si>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</si>
  <si>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</si>
  <si>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</si>
  <si>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</si>
  <si>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</si>
  <si>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</si>
  <si>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</si>
  <si>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</si>
  <si>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</si>
  <si>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</si>
  <si>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</si>
  <si>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</si>
  <si>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</si>
  <si>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</si>
  <si>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</si>
  <si>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</si>
  <si>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</si>
  <si>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</si>
  <si>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</si>
  <si>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</si>
  <si>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</si>
  <si>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</si>
  <si>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</si>
  <si>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</si>
  <si>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</si>
  <si>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</si>
  <si>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</si>
  <si>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</si>
  <si>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</si>
  <si>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</si>
  <si>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</si>
  <si>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</si>
  <si>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</si>
  <si>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</si>
  <si>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</si>
  <si>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</si>
  <si>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</si>
  <si>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</si>
  <si>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</si>
  <si>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</si>
  <si>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</si>
  <si>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</si>
  <si>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</si>
  <si>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</si>
  <si>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</si>
  <si>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</si>
  <si>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</si>
  <si>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</si>
  <si>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</si>
  <si>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</si>
  <si>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</si>
  <si>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</si>
  <si>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</si>
  <si>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</si>
  <si>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</si>
  <si>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</si>
  <si>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</si>
  <si>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</si>
  <si>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</si>
  <si>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</si>
  <si>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</si>
  <si>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</si>
  <si>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</si>
  <si>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</si>
  <si>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</si>
  <si>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</si>
  <si>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</si>
  <si>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</si>
  <si>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</si>
  <si>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</si>
  <si>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</si>
  <si>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</si>
  <si>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</si>
  <si>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</si>
  <si>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</si>
  <si>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</si>
  <si>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</si>
  <si>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</si>
  <si>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</si>
  <si>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</si>
  <si>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</si>
  <si>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</si>
  <si>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</si>
  <si>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</si>
  <si>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</si>
  <si>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</si>
  <si>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</si>
  <si>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</si>
  <si>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</si>
  <si>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</si>
  <si>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</si>
  <si>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</si>
  <si>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</si>
  <si>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</si>
  <si>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</si>
  <si>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</si>
  <si>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</si>
  <si>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</si>
  <si>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</si>
  <si>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</si>
  <si>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</si>
  <si>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</si>
  <si>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</si>
  <si>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</si>
  <si>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</si>
  <si>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</si>
  <si>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</si>
  <si>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</si>
  <si>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</si>
  <si>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</si>
  <si>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</si>
  <si>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</si>
  <si>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</si>
  <si>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</si>
  <si>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</si>
  <si>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</si>
  <si>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</si>
  <si>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</si>
  <si>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</si>
  <si>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</si>
  <si>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</si>
  <si>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</si>
  <si>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</si>
  <si>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</si>
  <si>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</si>
  <si>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</si>
  <si>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</si>
  <si>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</si>
  <si>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</si>
  <si>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</si>
  <si>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</si>
  <si>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</si>
  <si>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</si>
  <si>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</si>
  <si>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</si>
  <si>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</si>
  <si>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</si>
  <si>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</si>
  <si>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</si>
  <si>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</si>
  <si>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</si>
  <si>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</si>
  <si>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</si>
  <si>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</si>
  <si>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</si>
  <si>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</si>
  <si>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</si>
  <si>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</si>
  <si>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</si>
  <si>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</si>
  <si>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</si>
  <si>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</si>
  <si>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</si>
  <si>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</si>
  <si>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</si>
  <si>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</si>
  <si>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</si>
  <si>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</si>
  <si>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</si>
  <si>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</si>
  <si>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</si>
  <si>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</si>
  <si>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</si>
  <si>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</si>
  <si>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</si>
  <si>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</si>
  <si>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</si>
  <si>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</si>
  <si>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</si>
  <si>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</si>
  <si>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</si>
  <si>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</si>
  <si>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</si>
  <si>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</si>
  <si>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</si>
  <si>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</si>
  <si>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</si>
  <si>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</si>
  <si>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</si>
  <si>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</si>
  <si>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</si>
  <si>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</si>
  <si>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</si>
  <si>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</si>
  <si>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</si>
  <si>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</si>
  <si>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</si>
  <si>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</si>
  <si>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</si>
  <si>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</si>
  <si>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</si>
  <si>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</si>
  <si>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</si>
  <si>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</si>
  <si>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</si>
  <si>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</si>
  <si>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</si>
  <si>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</si>
  <si>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</si>
  <si>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</si>
  <si>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</si>
  <si>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</si>
  <si>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</si>
  <si>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</si>
  <si>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</si>
  <si>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</si>
  <si>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</si>
  <si>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</si>
  <si>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</si>
  <si>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</si>
  <si>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</si>
  <si>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</si>
  <si>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</si>
  <si>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</si>
  <si>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</si>
  <si>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</si>
  <si>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</si>
  <si>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</si>
  <si>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</si>
  <si>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</si>
  <si>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</si>
  <si>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</si>
  <si>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</si>
  <si>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</si>
  <si>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</si>
  <si>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</si>
  <si>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</si>
  <si>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</si>
  <si>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</si>
  <si>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</si>
  <si>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</si>
  <si>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</si>
  <si>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</si>
  <si>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</si>
  <si>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</si>
  <si>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</si>
  <si>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</si>
  <si>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</si>
  <si>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</si>
  <si>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</si>
  <si>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</si>
  <si>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</si>
  <si>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</si>
  <si>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</si>
  <si>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</si>
  <si>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</si>
  <si>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</si>
  <si>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</si>
  <si>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</si>
  <si>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</si>
  <si>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</si>
  <si>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</si>
  <si>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</si>
  <si>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</si>
  <si>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</si>
  <si>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</si>
  <si>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</si>
  <si>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</si>
  <si>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</si>
  <si>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</si>
  <si>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</si>
  <si>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</si>
  <si>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</si>
  <si>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</si>
  <si>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</si>
  <si>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</si>
  <si>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</si>
  <si>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</si>
  <si>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</si>
  <si>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</si>
  <si>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</si>
  <si>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</si>
  <si>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</si>
  <si>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</si>
  <si>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</si>
  <si>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</si>
  <si>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</si>
  <si>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</si>
  <si>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</si>
  <si>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</si>
  <si>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</si>
  <si>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</si>
  <si>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</si>
  <si>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</si>
  <si>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</si>
  <si>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</si>
  <si>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</si>
  <si>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</si>
  <si>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</si>
  <si>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</si>
  <si>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</si>
  <si>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</si>
  <si>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</si>
  <si>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</si>
  <si>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</si>
  <si>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</si>
  <si>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</si>
  <si>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</si>
  <si>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</si>
  <si>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</si>
  <si>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</si>
  <si>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</si>
  <si>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</si>
  <si>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</si>
  <si>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</si>
  <si>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</si>
  <si>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</si>
  <si>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</si>
  <si>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</si>
  <si>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</si>
  <si>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</si>
  <si>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</si>
  <si>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</si>
  <si>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</si>
  <si>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</si>
  <si>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</si>
  <si>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</si>
  <si>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</si>
  <si>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</si>
  <si>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</si>
  <si>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</si>
  <si>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</si>
  <si>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</si>
  <si>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</si>
  <si>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</si>
  <si>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</si>
  <si>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</si>
  <si>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</si>
  <si>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</si>
  <si>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</si>
  <si>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</si>
  <si>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</si>
  <si>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</si>
  <si>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</si>
  <si>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</si>
  <si>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</si>
  <si>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</si>
  <si>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</si>
  <si>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</si>
  <si>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</si>
  <si>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</si>
  <si>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</si>
  <si>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</si>
  <si>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</si>
  <si>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</si>
  <si>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</si>
  <si>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</si>
  <si>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</si>
  <si>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</si>
  <si>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</si>
  <si>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</si>
  <si>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</si>
  <si>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</si>
  <si>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</si>
  <si>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</si>
  <si>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</si>
  <si>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</si>
  <si>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</si>
  <si>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</si>
  <si>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</si>
  <si>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</si>
  <si>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</si>
  <si>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</si>
  <si>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</si>
  <si>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</si>
  <si>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</si>
  <si>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</si>
  <si>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</si>
  <si>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</si>
  <si>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</si>
  <si>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</si>
  <si>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</si>
  <si>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</si>
  <si>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</si>
  <si>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</si>
  <si>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</si>
  <si>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</si>
  <si>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</si>
  <si>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</si>
  <si>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</si>
  <si>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</si>
  <si>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</si>
  <si>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</si>
  <si>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</si>
  <si>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</si>
  <si>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</si>
  <si>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</si>
  <si>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</si>
  <si>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</si>
  <si>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</si>
  <si>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</si>
  <si>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</si>
  <si>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</si>
  <si>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</si>
  <si>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</si>
  <si>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</si>
  <si>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</si>
  <si>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</si>
  <si>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</si>
  <si>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</si>
  <si>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</si>
  <si>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</si>
  <si>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</si>
  <si>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</si>
  <si>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</si>
  <si>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</si>
  <si>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</si>
  <si>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</si>
  <si>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</si>
  <si>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</si>
  <si>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</si>
  <si>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</si>
  <si>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</si>
  <si>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</si>
  <si>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</si>
  <si>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</si>
  <si>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</si>
  <si>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</si>
  <si>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</si>
  <si>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</si>
  <si>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</si>
  <si>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</si>
  <si>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</si>
  <si>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</si>
  <si>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</si>
  <si>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</si>
  <si>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</si>
  <si>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</si>
  <si>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</si>
  <si>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</si>
  <si>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</si>
  <si>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</si>
  <si>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</si>
  <si>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</si>
  <si>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</si>
  <si>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</si>
  <si>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</si>
  <si>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</si>
  <si>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</si>
  <si>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</si>
  <si>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</si>
  <si>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</si>
  <si>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</si>
  <si>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</si>
  <si>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</si>
  <si>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</si>
  <si>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</si>
  <si>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</si>
  <si>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</si>
  <si>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</si>
  <si>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</si>
  <si>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</si>
  <si>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</si>
  <si>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</si>
  <si>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</si>
  <si>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</si>
  <si>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</si>
  <si>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</si>
  <si>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</si>
  <si>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</si>
  <si>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</si>
  <si>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</si>
  <si>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</si>
  <si>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</si>
  <si>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</si>
  <si>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</si>
  <si>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</si>
  <si>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</si>
  <si>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</si>
  <si>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</si>
  <si>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</si>
  <si>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</si>
  <si>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</si>
  <si>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</si>
  <si>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</si>
  <si>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</si>
  <si>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</si>
  <si>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</si>
  <si>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</si>
  <si>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</si>
  <si>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</si>
  <si>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</si>
  <si>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</si>
  <si>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</si>
  <si>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</si>
  <si>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</si>
  <si>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</si>
  <si>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</si>
  <si>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</si>
  <si>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</si>
  <si>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</si>
  <si>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</si>
  <si>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</si>
  <si>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</si>
  <si>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</si>
  <si>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</si>
  <si>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</si>
  <si>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</si>
  <si>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</si>
  <si>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</si>
  <si>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</si>
  <si>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</si>
  <si>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</si>
  <si>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</si>
  <si>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</si>
  <si>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</si>
  <si>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</si>
  <si>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</si>
  <si>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</si>
  <si>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</si>
  <si>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</si>
  <si>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</si>
  <si>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</si>
  <si>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</si>
  <si>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</si>
  <si>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</si>
  <si>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</si>
  <si>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</si>
  <si>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</si>
  <si>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</si>
  <si>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</si>
  <si>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</si>
  <si>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</si>
  <si>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</si>
  <si>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</si>
  <si>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</si>
  <si>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</si>
  <si>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</si>
  <si>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</si>
  <si>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</si>
  <si>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</si>
  <si>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</si>
  <si>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</si>
  <si>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</si>
  <si>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</si>
  <si>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</si>
  <si>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</si>
  <si>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</si>
  <si>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</si>
  <si>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</si>
  <si>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</si>
  <si>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</si>
  <si>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</si>
  <si>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</si>
  <si>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</si>
  <si>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</si>
  <si>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</si>
  <si>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</si>
  <si>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</si>
  <si>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</si>
  <si>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</si>
  <si>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</si>
  <si>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</si>
  <si>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</si>
  <si>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</si>
  <si>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</si>
  <si>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</si>
  <si>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</si>
  <si>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</si>
  <si>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</si>
  <si>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</si>
  <si>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</si>
  <si>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</si>
  <si>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</si>
  <si>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</si>
  <si>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</si>
  <si>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</si>
  <si>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</si>
  <si>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</si>
  <si>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</si>
  <si>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</si>
  <si>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</si>
  <si>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</si>
  <si>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</si>
  <si>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</si>
  <si>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</si>
  <si>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</si>
  <si>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</si>
  <si>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</si>
  <si>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</si>
  <si>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</si>
  <si>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</si>
  <si>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</si>
  <si>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</si>
  <si>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</si>
  <si>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</si>
  <si>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</si>
  <si>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</si>
  <si>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</si>
  <si>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</si>
  <si>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</si>
  <si>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</si>
  <si>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</si>
  <si>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</si>
  <si>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</si>
  <si>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</si>
  <si>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</si>
  <si>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</si>
  <si>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</si>
  <si>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</si>
  <si>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</si>
  <si>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</si>
  <si>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</si>
  <si>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</si>
  <si>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</si>
  <si>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</si>
  <si>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</si>
  <si>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</si>
  <si>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</si>
  <si>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</si>
  <si>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</si>
  <si>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</si>
  <si>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</si>
  <si>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</si>
  <si>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</si>
  <si>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</si>
  <si>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</si>
  <si>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</si>
  <si>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</si>
  <si>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</si>
  <si>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</si>
  <si>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</si>
  <si>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</si>
  <si>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</si>
  <si>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</si>
  <si>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</si>
  <si>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</si>
  <si>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</si>
  <si>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</si>
  <si>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</si>
  <si>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</si>
  <si>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</si>
  <si>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</si>
  <si>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</si>
  <si>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</si>
  <si>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</si>
  <si>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</si>
  <si>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</si>
  <si>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</si>
  <si>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</si>
  <si>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</si>
  <si>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</si>
  <si>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</si>
  <si>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</si>
  <si>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</si>
  <si>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</si>
  <si>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</si>
  <si>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</si>
  <si>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</si>
  <si>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</si>
  <si>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</si>
  <si>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</si>
  <si>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</si>
  <si>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</si>
  <si>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</si>
  <si>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</si>
  <si>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</si>
  <si>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</si>
  <si>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</si>
  <si>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</si>
  <si>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</si>
  <si>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</si>
  <si>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</si>
  <si>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</si>
  <si>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</si>
  <si>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</si>
  <si>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</si>
  <si>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</si>
  <si>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</si>
  <si>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</si>
  <si>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</si>
  <si>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</si>
  <si>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</si>
  <si>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</si>
  <si>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</si>
  <si>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</si>
  <si>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</si>
  <si>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</si>
  <si>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</si>
  <si>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</si>
  <si>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</si>
  <si>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</si>
  <si>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</si>
  <si>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</si>
  <si>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</si>
  <si>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</si>
  <si>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</si>
  <si>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</si>
  <si>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</si>
  <si>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</si>
  <si>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</si>
  <si>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</si>
  <si>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</si>
  <si>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</si>
  <si>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</si>
  <si>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</si>
  <si>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</si>
  <si>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</si>
  <si>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</si>
  <si>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</si>
  <si>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</si>
  <si>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</si>
  <si>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</si>
  <si>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</si>
  <si>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</si>
  <si>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</si>
  <si>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</si>
  <si>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</si>
  <si>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</si>
  <si>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</si>
  <si>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</si>
  <si>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</si>
  <si>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</si>
  <si>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</si>
  <si>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</si>
  <si>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</si>
  <si>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</si>
  <si>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</si>
  <si>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</si>
  <si>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</si>
  <si>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</si>
  <si>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</si>
  <si>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</si>
  <si>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</si>
  <si>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</si>
  <si>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</si>
  <si>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</si>
  <si>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</si>
  <si>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</si>
  <si>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</si>
  <si>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</si>
  <si>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</si>
  <si>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</si>
  <si>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</si>
  <si>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</si>
  <si>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</si>
  <si>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</si>
  <si>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</si>
  <si>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</si>
  <si>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</si>
  <si>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</si>
  <si>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</si>
  <si>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</si>
  <si>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</si>
  <si>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</si>
  <si>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</si>
  <si>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</si>
  <si>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</si>
  <si>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</si>
  <si>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</si>
  <si>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</si>
  <si>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</si>
  <si>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</si>
  <si>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</si>
  <si>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</si>
  <si>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</si>
  <si>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</si>
  <si>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</si>
  <si>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</si>
  <si>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</si>
  <si>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</si>
  <si>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</si>
  <si>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</si>
  <si>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</si>
  <si>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</si>
  <si>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</si>
  <si>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</si>
  <si>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</si>
  <si>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</si>
  <si>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</si>
  <si>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</si>
  <si>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</si>
  <si>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</si>
  <si>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</si>
  <si>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</si>
  <si>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</si>
  <si>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</si>
  <si>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</si>
  <si>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</si>
  <si>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</si>
  <si>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</si>
  <si>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</si>
  <si>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</si>
  <si>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</si>
  <si>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</si>
  <si>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</si>
  <si>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</si>
  <si>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</si>
  <si>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</si>
  <si>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</si>
  <si>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</si>
  <si>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</si>
  <si>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</si>
  <si>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</si>
  <si>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</si>
  <si>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</si>
  <si>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</si>
  <si>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</si>
  <si>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</si>
  <si>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</si>
  <si>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</si>
  <si>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</si>
  <si>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</si>
  <si>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</si>
  <si>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</si>
  <si>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</si>
  <si>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</si>
  <si>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</si>
  <si>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</si>
  <si>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</si>
  <si>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</si>
  <si>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</si>
  <si>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</si>
  <si>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</si>
  <si>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</si>
  <si>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</si>
  <si>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</si>
  <si>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</si>
  <si>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</si>
  <si>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</si>
  <si>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</si>
  <si>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</si>
  <si>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</si>
  <si>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</si>
  <si>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</si>
  <si>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</si>
  <si>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</si>
  <si>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</si>
  <si>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</si>
  <si>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</si>
  <si>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</si>
  <si>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</si>
  <si>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</si>
  <si>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</si>
  <si>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</si>
  <si>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</si>
  <si>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</si>
  <si>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</si>
  <si>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</si>
  <si>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</si>
  <si>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</si>
  <si>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</si>
  <si>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</si>
  <si>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</si>
  <si>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</si>
  <si>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</si>
  <si>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</si>
  <si>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</si>
  <si>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</si>
  <si>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</si>
  <si>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</si>
  <si>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</si>
  <si>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</si>
  <si>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</si>
  <si>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</si>
  <si>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</si>
  <si>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</si>
  <si>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</si>
  <si>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</si>
  <si>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</si>
  <si>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</si>
  <si>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</si>
  <si>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</si>
  <si>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</si>
  <si>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</si>
  <si>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</si>
  <si>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</si>
  <si>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</si>
  <si>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</si>
  <si>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</si>
  <si>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</si>
  <si>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</si>
  <si>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</si>
  <si>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</si>
  <si>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</si>
  <si>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</si>
  <si>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</si>
  <si>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</si>
  <si>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</si>
  <si>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</si>
  <si>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</si>
  <si>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</si>
  <si>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</si>
  <si>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</si>
  <si>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</si>
  <si>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</si>
  <si>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</si>
  <si>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</si>
  <si>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</si>
  <si>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</si>
  <si>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</si>
  <si>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</si>
  <si>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</si>
  <si>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</si>
  <si>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</si>
  <si>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</si>
  <si>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</si>
  <si>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</si>
  <si>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</si>
  <si>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</si>
  <si>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</si>
  <si>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</si>
  <si>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</si>
  <si>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</si>
  <si>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</si>
  <si>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</si>
  <si>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</si>
  <si>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</si>
  <si>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</si>
  <si>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</si>
  <si>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</si>
  <si>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</si>
  <si>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</si>
  <si>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</si>
  <si>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</si>
  <si>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</si>
  <si>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</si>
  <si>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</si>
  <si>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</si>
  <si>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</si>
  <si>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</si>
  <si>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</si>
  <si>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</si>
  <si>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</si>
  <si>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</si>
  <si>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</si>
  <si>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</si>
  <si>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</si>
  <si>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</si>
  <si>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</si>
  <si>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</si>
  <si>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</si>
  <si>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</si>
  <si>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</si>
  <si>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</si>
  <si>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</si>
  <si>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</si>
  <si>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</si>
  <si>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</si>
  <si>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</si>
  <si>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</si>
  <si>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</si>
  <si>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</si>
  <si>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</si>
  <si>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</si>
  <si>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</si>
  <si>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</si>
  <si>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</si>
  <si>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</si>
  <si>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</si>
  <si>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</si>
  <si>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</si>
  <si>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</si>
  <si>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</si>
  <si>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</si>
  <si>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</si>
  <si>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</si>
  <si>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</si>
  <si>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</si>
  <si>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</si>
  <si>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</si>
  <si>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</si>
  <si>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</si>
  <si>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</si>
  <si>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</si>
  <si>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</si>
  <si>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</si>
  <si>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</si>
  <si>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</si>
  <si>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</si>
  <si>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</si>
  <si>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</si>
  <si>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</si>
  <si>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</si>
  <si>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</si>
  <si>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</si>
  <si>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</si>
  <si>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</si>
  <si>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</si>
  <si>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</si>
  <si>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</si>
  <si>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</si>
  <si>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</si>
  <si>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</si>
  <si>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</si>
  <si>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</si>
  <si>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</si>
  <si>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</si>
  <si>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</si>
  <si>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</si>
  <si>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</si>
  <si>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</si>
  <si>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</si>
  <si>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</si>
  <si>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</si>
  <si>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</si>
  <si>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</si>
  <si>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</si>
  <si>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</si>
  <si>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</si>
  <si>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</si>
  <si>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</si>
  <si>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</si>
  <si>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</si>
  <si>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</si>
  <si>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</si>
  <si>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</si>
  <si>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</si>
  <si>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</si>
  <si>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</si>
  <si>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</si>
  <si>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</si>
  <si>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</si>
  <si>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</si>
  <si>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</si>
  <si>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</si>
  <si>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</si>
  <si>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</si>
  <si>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</si>
  <si>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</si>
  <si>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</si>
  <si>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</si>
  <si>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</si>
  <si>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</si>
  <si>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</si>
  <si>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</si>
  <si>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</si>
  <si>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</si>
  <si>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</si>
  <si>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</si>
  <si>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</si>
  <si>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</si>
  <si>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</si>
  <si>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</si>
  <si>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</si>
  <si>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</si>
  <si>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</si>
  <si>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</si>
  <si>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</si>
  <si>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</si>
  <si>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</si>
  <si>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</si>
  <si>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</si>
  <si>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</si>
  <si>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</si>
  <si>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</si>
  <si>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</si>
  <si>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</si>
  <si>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</si>
  <si>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</si>
  <si>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</si>
  <si>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</si>
  <si>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</si>
  <si>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</si>
  <si>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</si>
  <si>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</si>
  <si>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</si>
  <si>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</si>
  <si>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</si>
  <si>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</si>
  <si>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</si>
  <si>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</si>
  <si>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</si>
  <si>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</si>
  <si>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</si>
  <si>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</si>
  <si>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</si>
  <si>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</si>
  <si>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</si>
  <si>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</si>
  <si>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</si>
  <si>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</si>
  <si>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</si>
  <si>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</si>
  <si>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</si>
  <si>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</si>
  <si>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</si>
  <si>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</si>
  <si>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</si>
  <si>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</si>
  <si>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</si>
  <si>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</si>
  <si>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</si>
  <si>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</si>
  <si>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</si>
  <si>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</si>
  <si>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</si>
  <si>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</si>
  <si>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</si>
  <si>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</si>
  <si>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</si>
  <si>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</si>
  <si>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</si>
  <si>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</si>
  <si>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</si>
  <si>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</si>
  <si>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</si>
  <si>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</si>
  <si>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</si>
  <si>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</si>
  <si>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</si>
  <si>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</si>
  <si>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</si>
  <si>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</si>
  <si>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</si>
  <si>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</si>
  <si>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</si>
  <si>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</si>
  <si>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</si>
  <si>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</si>
  <si>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</si>
  <si>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</si>
  <si>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</si>
  <si>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</si>
  <si>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</si>
  <si>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</si>
  <si>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</si>
  <si>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</si>
  <si>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</si>
  <si>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</si>
  <si>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</si>
  <si>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</si>
  <si>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</si>
  <si>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</si>
  <si>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</si>
  <si>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</si>
  <si>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</si>
  <si>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</si>
  <si>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</si>
  <si>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</si>
  <si>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</si>
  <si>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</si>
  <si>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</si>
  <si>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</si>
  <si>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</si>
  <si>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</si>
  <si>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</si>
  <si>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</si>
  <si>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</si>
  <si>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</si>
  <si>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</si>
  <si>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</si>
  <si>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</si>
  <si>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</si>
  <si>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</si>
  <si>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</si>
  <si>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</si>
  <si>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</si>
  <si>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</si>
  <si>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</si>
  <si>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</si>
  <si>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</si>
  <si>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</si>
  <si>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</si>
  <si>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</si>
  <si>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</si>
  <si>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</si>
  <si>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</si>
  <si>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</si>
  <si>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</si>
  <si>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</si>
  <si>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</si>
  <si>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</si>
  <si>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</si>
  <si>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</si>
  <si>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</si>
  <si>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</si>
  <si>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</si>
  <si>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</si>
  <si>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</si>
  <si>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</si>
  <si>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</si>
  <si>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</si>
  <si>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</si>
  <si>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</si>
  <si>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</si>
  <si>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</si>
  <si>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</si>
  <si>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</si>
  <si>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</si>
  <si>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</si>
  <si>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</si>
  <si>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</si>
  <si>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</si>
  <si>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</si>
  <si>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</si>
  <si>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</si>
  <si>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</si>
  <si>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</si>
  <si>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</si>
  <si>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</si>
  <si>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</si>
  <si>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</si>
  <si>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</si>
  <si>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</si>
  <si>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</si>
  <si>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</si>
  <si>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</si>
  <si>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</si>
  <si>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</si>
  <si>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</si>
  <si>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</si>
  <si>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</si>
  <si>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</si>
  <si>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</si>
  <si>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</si>
  <si>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</si>
  <si>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</si>
  <si>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</si>
  <si>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</si>
  <si>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</si>
  <si>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</si>
  <si>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</si>
  <si>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</si>
  <si>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</si>
  <si>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</si>
  <si>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</si>
  <si>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</si>
  <si>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</si>
  <si>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</si>
  <si>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</si>
  <si>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</si>
  <si>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</si>
  <si>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</si>
  <si>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</si>
  <si>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</si>
  <si>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</si>
  <si>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</si>
  <si>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</si>
  <si>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</si>
  <si>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</si>
  <si>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</si>
  <si>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</si>
  <si>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</si>
  <si>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</si>
  <si>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</si>
  <si>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</si>
  <si>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</si>
  <si>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</si>
  <si>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</si>
  <si>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</si>
  <si>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</si>
  <si>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</si>
  <si>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</si>
  <si>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</si>
  <si>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</si>
  <si>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</si>
  <si>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</si>
  <si>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</si>
  <si>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</si>
  <si>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</si>
  <si>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</si>
  <si>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</si>
  <si>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</si>
  <si>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</si>
  <si>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</si>
  <si>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</si>
  <si>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</si>
  <si>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</si>
  <si>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</si>
  <si>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</si>
  <si>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</si>
  <si>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</si>
  <si>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</si>
  <si>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</si>
  <si>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</si>
  <si>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</si>
  <si>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</si>
  <si>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</si>
  <si>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</si>
  <si>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</si>
  <si>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</si>
  <si>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</si>
  <si>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</si>
  <si>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</si>
  <si>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</si>
  <si>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</si>
  <si>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</si>
  <si>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</si>
  <si>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</si>
  <si>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</si>
  <si>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</si>
  <si>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</si>
  <si>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</si>
  <si>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</si>
  <si>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</si>
  <si>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</si>
  <si>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</si>
  <si>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</si>
  <si>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</si>
  <si>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</si>
  <si>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</si>
  <si>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</si>
  <si>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</si>
  <si>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</si>
  <si>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</si>
  <si>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</si>
  <si>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</si>
  <si>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</si>
  <si>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</si>
  <si>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</si>
  <si>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</si>
  <si>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</si>
  <si>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</si>
  <si>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</si>
  <si>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</si>
  <si>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</si>
  <si>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</si>
  <si>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</si>
  <si>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</si>
  <si>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</si>
  <si>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</si>
  <si>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</si>
  <si>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</si>
  <si>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</si>
  <si>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</si>
  <si>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</si>
  <si>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</si>
  <si>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</si>
  <si>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</si>
  <si>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</si>
  <si>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</si>
  <si>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</si>
  <si>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</si>
  <si>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</si>
  <si>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</si>
  <si>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</si>
  <si>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</si>
  <si>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</si>
  <si>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</si>
  <si>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</si>
  <si>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</si>
  <si>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</si>
  <si>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</si>
  <si>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</si>
  <si>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</si>
  <si>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</si>
  <si>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</si>
  <si>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</si>
  <si>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</si>
  <si>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</si>
  <si>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</si>
  <si>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</si>
  <si>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</si>
  <si>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</si>
  <si>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</si>
  <si>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</si>
  <si>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</si>
  <si>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</si>
  <si>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</si>
  <si>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</si>
  <si>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</si>
  <si>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</si>
  <si>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</si>
  <si>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</si>
  <si>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</si>
  <si>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</si>
  <si>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</si>
  <si>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</si>
  <si>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</si>
  <si>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</si>
  <si>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</si>
  <si>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</si>
  <si>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</si>
  <si>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</si>
  <si>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</si>
  <si>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</si>
  <si>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</si>
  <si>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</si>
  <si>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</si>
  <si>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</si>
  <si>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</si>
  <si>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</si>
  <si>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</si>
  <si>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</si>
  <si>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</si>
  <si>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</si>
  <si>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</si>
  <si>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</si>
  <si>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</si>
  <si>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</si>
  <si>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</si>
  <si>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</si>
  <si>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</si>
  <si>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</si>
  <si>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</si>
  <si>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</si>
  <si>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</si>
  <si>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</si>
  <si>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</si>
  <si>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</si>
  <si>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</si>
  <si>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</si>
  <si>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</si>
  <si>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</si>
  <si>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</si>
  <si>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</si>
  <si>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</si>
  <si>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</si>
  <si>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</si>
  <si>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</si>
  <si>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</si>
  <si>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</si>
  <si>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</si>
  <si>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</si>
  <si>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</si>
  <si>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</si>
  <si>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</si>
  <si>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</si>
  <si>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</si>
  <si>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</si>
  <si>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</si>
  <si>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</si>
  <si>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</si>
  <si>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</si>
  <si>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</si>
  <si>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</si>
  <si>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</si>
  <si>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</si>
  <si>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</si>
  <si>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</si>
  <si>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</si>
  <si>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</si>
  <si>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</si>
  <si>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</si>
  <si>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</si>
  <si>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</si>
  <si>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</si>
  <si>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</si>
  <si>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</si>
  <si>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</si>
  <si>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</si>
  <si>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</si>
  <si>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</si>
  <si>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</si>
  <si>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</si>
  <si>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</si>
  <si>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</si>
  <si>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</si>
  <si>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</si>
  <si>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</si>
  <si>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</si>
  <si>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</si>
  <si>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</si>
  <si>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</si>
  <si>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</si>
  <si>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</si>
  <si>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</si>
  <si>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</si>
  <si>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</si>
  <si>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</si>
  <si>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</si>
  <si>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</si>
  <si>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</si>
  <si>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</si>
  <si>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</si>
  <si>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</si>
  <si>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</si>
  <si>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</si>
  <si>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</si>
  <si>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</si>
  <si>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</si>
  <si>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</si>
  <si>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</si>
  <si>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</si>
  <si>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</si>
  <si>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</si>
  <si>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</si>
  <si>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</si>
  <si>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</si>
  <si>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</si>
  <si>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</si>
  <si>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</si>
  <si>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</si>
  <si>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</si>
  <si>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</si>
  <si>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</si>
  <si>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</si>
  <si>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</si>
  <si>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</si>
  <si>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</si>
  <si>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</si>
  <si>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</si>
  <si>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</si>
  <si>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</si>
  <si>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</si>
  <si>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</si>
  <si>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</si>
  <si>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</si>
  <si>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</si>
  <si>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</si>
  <si>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</si>
  <si>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</si>
  <si>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</si>
  <si>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</si>
  <si>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</si>
  <si>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</si>
  <si>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</si>
  <si>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</si>
  <si>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</si>
  <si>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</si>
  <si>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</si>
  <si>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</si>
  <si>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</si>
  <si>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</si>
  <si>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</si>
  <si>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</si>
  <si>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</si>
  <si>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</si>
  <si>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</si>
  <si>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</si>
  <si>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</si>
  <si>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</si>
  <si>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</si>
  <si>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</si>
  <si>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</si>
  <si>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</si>
  <si>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</si>
  <si>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</si>
  <si>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</si>
  <si>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</si>
  <si>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</si>
  <si>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</si>
  <si>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</si>
  <si>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</si>
  <si>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</si>
  <si>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</si>
  <si>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</si>
  <si>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</si>
  <si>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</si>
  <si>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</si>
  <si>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</si>
  <si>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</si>
  <si>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</si>
  <si>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</si>
  <si>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</si>
  <si>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</si>
  <si>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</si>
  <si>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</si>
  <si>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</si>
  <si>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</si>
  <si>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</si>
  <si>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</si>
  <si>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</si>
  <si>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</si>
  <si>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</si>
  <si>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</si>
  <si>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</si>
  <si>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</si>
  <si>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</si>
  <si>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</si>
  <si>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</si>
  <si>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</si>
  <si>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</si>
  <si>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</si>
  <si>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</si>
  <si>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</si>
  <si>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</si>
  <si>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</si>
  <si>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</si>
  <si>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</si>
  <si>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</si>
  <si>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</si>
  <si>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</si>
  <si>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</si>
  <si>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</si>
  <si>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</si>
  <si>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</si>
  <si>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</si>
  <si>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</si>
  <si>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</si>
  <si>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</si>
  <si>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</si>
  <si>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</si>
  <si>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</si>
  <si>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</si>
  <si>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</si>
  <si>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</si>
  <si>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</si>
  <si>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</si>
  <si>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</si>
  <si>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</si>
  <si>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</si>
  <si>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</si>
  <si>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</si>
  <si>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</si>
  <si>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</si>
  <si>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</si>
  <si>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</si>
  <si>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</si>
  <si>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</si>
  <si>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</si>
  <si>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</si>
  <si>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</si>
  <si>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</si>
  <si>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</si>
  <si>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</si>
  <si>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</si>
  <si>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</si>
  <si>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</si>
  <si>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</si>
  <si>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</si>
  <si>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</si>
  <si>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</si>
  <si>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</si>
  <si>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</si>
  <si>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</si>
  <si>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</si>
  <si>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</si>
  <si>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</si>
  <si>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</si>
  <si>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</si>
  <si>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</si>
  <si>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</si>
  <si>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</si>
  <si>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</si>
  <si>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</si>
  <si>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</si>
  <si>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</si>
  <si>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</si>
  <si>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</si>
  <si>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</si>
  <si>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</si>
  <si>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</si>
  <si>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</si>
  <si>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</si>
  <si>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</si>
  <si>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</si>
  <si>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</si>
  <si>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</si>
  <si>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</si>
  <si>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</si>
  <si>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</si>
  <si>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</si>
  <si>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</si>
  <si>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</si>
  <si>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</si>
  <si>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</si>
  <si>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</si>
  <si>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</si>
  <si>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</si>
  <si>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</si>
  <si>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</si>
  <si>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</si>
  <si>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</si>
  <si>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</si>
  <si>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</si>
  <si>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</si>
  <si>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</si>
  <si>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</si>
  <si>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</si>
  <si>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</si>
  <si>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</si>
  <si>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</si>
  <si>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</si>
  <si>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</si>
  <si>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</si>
  <si>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</si>
  <si>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</si>
  <si>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</si>
  <si>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</si>
  <si>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</si>
  <si>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</si>
  <si>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</si>
  <si>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</si>
  <si>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</si>
  <si>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</si>
  <si>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</si>
  <si>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</si>
  <si>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</si>
  <si>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</si>
  <si>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</si>
  <si>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</si>
  <si>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</si>
  <si>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</si>
  <si>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</si>
  <si>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</si>
  <si>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</si>
  <si>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</si>
  <si>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</si>
  <si>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</si>
  <si>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</si>
  <si>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</si>
  <si>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</si>
  <si>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</si>
  <si>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</si>
  <si>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</si>
  <si>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</si>
  <si>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</si>
  <si>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</si>
  <si>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</si>
  <si>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</si>
  <si>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</si>
  <si>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</si>
  <si>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</si>
  <si>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</si>
  <si>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</si>
  <si>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</si>
  <si>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</si>
  <si>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</si>
  <si>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</si>
  <si>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</si>
  <si>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</si>
  <si>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</si>
  <si>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</si>
  <si>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</si>
  <si>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</si>
  <si>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</si>
  <si>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</si>
  <si>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</si>
  <si>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</si>
  <si>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</si>
  <si>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</si>
  <si>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</si>
  <si>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</si>
  <si>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</si>
  <si>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</si>
  <si>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</si>
  <si>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</si>
  <si>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</si>
  <si>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</si>
  <si>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</si>
  <si>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</si>
  <si>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</si>
  <si>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</si>
  <si>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</si>
  <si>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</si>
  <si>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</si>
  <si>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</si>
  <si>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</si>
  <si>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</si>
  <si>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</si>
  <si>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</si>
  <si>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</si>
  <si>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</si>
  <si>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</si>
  <si>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</si>
  <si>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</si>
  <si>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</si>
  <si>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</si>
  <si>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</si>
  <si>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</si>
  <si>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</si>
  <si>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</si>
  <si>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</si>
  <si>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</si>
  <si>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</si>
  <si>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</si>
  <si>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</si>
  <si>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</si>
  <si>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</si>
  <si>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</si>
  <si>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</si>
  <si>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</si>
  <si>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</si>
  <si>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</si>
  <si>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</si>
  <si>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</si>
  <si>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</si>
  <si>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</si>
  <si>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</si>
  <si>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</si>
  <si>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</si>
  <si>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</si>
  <si>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</si>
  <si>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</si>
  <si>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</si>
  <si>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</si>
  <si>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</si>
  <si>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</si>
  <si>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</si>
  <si>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</si>
  <si>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</si>
  <si>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</si>
  <si>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</si>
  <si>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</si>
  <si>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</si>
  <si>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</si>
  <si>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</si>
  <si>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</si>
  <si>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</si>
  <si>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</si>
  <si>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</si>
  <si>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</si>
  <si>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</si>
  <si>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</si>
  <si>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</si>
  <si>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</si>
  <si>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</si>
  <si>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</si>
  <si>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</si>
  <si>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</si>
  <si>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</si>
  <si>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</si>
  <si>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</si>
  <si>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</si>
  <si>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</si>
  <si>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</si>
  <si>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</si>
  <si>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</si>
  <si>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</si>
  <si>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</si>
  <si>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</si>
  <si>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</si>
  <si>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</si>
  <si>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</si>
  <si>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</si>
  <si>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</si>
  <si>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</si>
  <si>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</si>
  <si>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</si>
  <si>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</si>
  <si>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</si>
  <si>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</si>
  <si>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</si>
  <si>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</si>
  <si>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</si>
  <si>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</si>
  <si>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</si>
  <si>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</si>
  <si>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</si>
  <si>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</si>
  <si>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</si>
  <si>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</si>
  <si>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</si>
  <si>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</si>
  <si>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</si>
  <si>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</si>
  <si>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</si>
  <si>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</si>
  <si>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</si>
  <si>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</si>
  <si>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</si>
  <si>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</si>
  <si>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</si>
  <si>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</si>
  <si>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</si>
  <si>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</si>
  <si>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</si>
  <si>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</si>
  <si>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</si>
  <si>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</si>
  <si>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</si>
  <si>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</si>
  <si>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</si>
  <si>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</si>
  <si>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</si>
  <si>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</si>
  <si>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</si>
  <si>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</si>
  <si>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</si>
  <si>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</si>
  <si>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</si>
  <si>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</si>
  <si>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</si>
  <si>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</si>
  <si>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</si>
  <si>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</si>
  <si>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</si>
  <si>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</si>
  <si>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</si>
  <si>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</si>
  <si>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</si>
  <si>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</si>
  <si>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</si>
  <si>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</si>
  <si>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</si>
  <si>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</si>
  <si>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</si>
  <si>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</si>
  <si>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</si>
  <si>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</si>
  <si>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</si>
  <si>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</si>
  <si>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</si>
  <si>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</si>
  <si>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</si>
  <si>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</si>
  <si>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</si>
  <si>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</si>
  <si>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</si>
  <si>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</si>
  <si>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</si>
  <si>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</si>
  <si>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</si>
  <si>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</si>
  <si>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</si>
  <si>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</si>
  <si>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</si>
  <si>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</si>
  <si>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</si>
  <si>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</si>
  <si>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</si>
  <si>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</si>
  <si>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</si>
  <si>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</si>
  <si>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</si>
  <si>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</si>
  <si>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</si>
  <si>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</si>
  <si>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</si>
  <si>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</si>
  <si>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</si>
  <si>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</si>
  <si>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</si>
  <si>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</si>
  <si>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</si>
  <si>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</si>
  <si>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</si>
  <si>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</si>
  <si>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</si>
  <si>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</si>
  <si>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</si>
  <si>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</si>
  <si>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</si>
  <si>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</si>
  <si>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</si>
  <si>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</si>
  <si>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</si>
  <si>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</si>
  <si>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</si>
  <si>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</si>
  <si>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</si>
  <si>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</si>
  <si>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</si>
  <si>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</si>
  <si>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</si>
  <si>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</si>
  <si>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</si>
  <si>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</si>
  <si>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</si>
  <si>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</si>
  <si>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</si>
  <si>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</si>
  <si>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</si>
  <si>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</si>
  <si>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</si>
  <si>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</si>
  <si>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</si>
  <si>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</si>
  <si>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</si>
  <si>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</si>
  <si>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</si>
  <si>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</si>
  <si>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</si>
  <si>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</si>
  <si>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</si>
  <si>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</si>
  <si>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</si>
  <si>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</si>
  <si>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</si>
  <si>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</si>
  <si>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</si>
  <si>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</si>
  <si>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</si>
  <si>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</si>
  <si>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</si>
  <si>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</si>
  <si>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</si>
  <si>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</si>
  <si>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</si>
  <si>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</si>
  <si>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</si>
  <si>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</si>
  <si>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</si>
  <si>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</si>
  <si>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</si>
  <si>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</si>
  <si>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</si>
  <si>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</si>
  <si>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</si>
  <si>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</si>
  <si>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</si>
  <si>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</si>
  <si>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</si>
  <si>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</si>
  <si>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</si>
  <si>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</si>
  <si>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</si>
  <si>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</si>
  <si>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</si>
  <si>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</si>
  <si>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</si>
  <si>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</si>
  <si>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</si>
  <si>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</si>
  <si>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</si>
  <si>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</si>
  <si>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</si>
  <si>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</si>
  <si>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</si>
  <si>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</si>
  <si>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</si>
  <si>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</si>
  <si>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</si>
  <si>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</si>
  <si>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</si>
  <si>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</si>
  <si>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</si>
  <si>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</si>
  <si>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</si>
  <si>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</si>
  <si>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</si>
  <si>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</si>
  <si>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</si>
  <si>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</si>
  <si>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</si>
  <si>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</si>
  <si>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</si>
  <si>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</si>
  <si>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</si>
  <si>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</si>
  <si>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</si>
  <si>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</si>
  <si>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</si>
  <si>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</si>
  <si>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</si>
  <si>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</si>
  <si>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</si>
  <si>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</si>
  <si>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</si>
  <si>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</si>
  <si>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</si>
  <si>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</si>
  <si>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</si>
  <si>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</si>
  <si>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</si>
  <si>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</si>
  <si>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</si>
  <si>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</si>
  <si>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</si>
  <si>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</si>
  <si>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</si>
  <si>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</si>
  <si>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</si>
  <si>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</si>
  <si>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</si>
  <si>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</si>
  <si>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</si>
  <si>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</si>
  <si>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</si>
  <si>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</si>
  <si>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</si>
  <si>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</si>
  <si>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</si>
  <si>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</si>
  <si>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</si>
  <si>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</si>
  <si>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</si>
  <si>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</si>
  <si>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</si>
  <si>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</si>
  <si>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</si>
  <si>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</si>
  <si>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</si>
  <si>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</si>
  <si>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</si>
  <si>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</si>
  <si>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</si>
  <si>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</si>
  <si>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</si>
  <si>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</si>
  <si>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</si>
  <si>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</si>
  <si>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</si>
  <si>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</si>
  <si>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</si>
  <si>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</si>
  <si>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</si>
  <si>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</si>
  <si>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</si>
  <si>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</si>
  <si>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</si>
  <si>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</si>
  <si>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</si>
  <si>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</si>
  <si>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</si>
  <si>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</si>
  <si>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</si>
  <si>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</si>
  <si>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</si>
  <si>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</si>
  <si>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</si>
  <si>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</si>
  <si>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</si>
  <si>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</si>
  <si>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</si>
  <si>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</si>
  <si>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</si>
  <si>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</si>
  <si>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</si>
  <si>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</si>
  <si>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</si>
  <si>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</si>
  <si>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</si>
  <si>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</si>
  <si>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</si>
  <si>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</si>
  <si>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</si>
  <si>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</si>
  <si>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</si>
  <si>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</si>
  <si>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</si>
  <si>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</si>
  <si>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</si>
  <si>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</si>
  <si>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</si>
  <si>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</si>
  <si>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</si>
  <si>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</si>
  <si>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</si>
  <si>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</si>
  <si>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</si>
  <si>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</si>
  <si>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</si>
  <si>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</si>
  <si>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</si>
  <si>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</si>
  <si>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</si>
  <si>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</si>
  <si>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</si>
  <si>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</si>
  <si>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</si>
  <si>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</si>
  <si>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</si>
  <si>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</si>
  <si>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</si>
  <si>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</si>
  <si>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</si>
  <si>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</si>
  <si>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</si>
  <si>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</si>
  <si>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</si>
  <si>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</si>
  <si>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</si>
  <si>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</si>
  <si>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</si>
  <si>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</si>
  <si>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</si>
  <si>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</si>
  <si>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</si>
  <si>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</si>
  <si>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</si>
  <si>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</si>
  <si>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</si>
  <si>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</si>
  <si>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</si>
  <si>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</si>
  <si>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</si>
  <si>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</si>
  <si>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</si>
  <si>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</si>
  <si>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</si>
  <si>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</si>
  <si>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</si>
  <si>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</si>
  <si>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</si>
  <si>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</si>
  <si>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</si>
  <si>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</si>
  <si>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</si>
  <si>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</si>
  <si>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</si>
  <si>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</si>
  <si>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</si>
  <si>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</si>
  <si>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</si>
  <si>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</si>
  <si>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</si>
  <si>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</si>
  <si>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</si>
  <si>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</si>
  <si>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</si>
  <si>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</si>
  <si>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</si>
  <si>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</si>
  <si>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</si>
  <si>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</si>
  <si>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</si>
  <si>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</si>
  <si>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</si>
  <si>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</si>
  <si>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</si>
  <si>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</si>
  <si>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</si>
  <si>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</si>
  <si>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</si>
  <si>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</si>
  <si>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</si>
  <si>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</si>
  <si>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</si>
  <si>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</si>
  <si>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</si>
  <si>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</si>
  <si>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</si>
  <si>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</si>
  <si>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</si>
  <si>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</si>
  <si>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</si>
  <si>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</si>
  <si>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</si>
  <si>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</si>
  <si>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</si>
  <si>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</si>
  <si>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</si>
  <si>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</si>
  <si>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</si>
  <si>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</si>
  <si>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</si>
  <si>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</si>
  <si>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</si>
  <si>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</si>
  <si>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</si>
  <si>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</si>
  <si>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</si>
  <si>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</si>
  <si>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</si>
  <si>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</si>
  <si>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</si>
  <si>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</si>
  <si>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</si>
  <si>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</si>
  <si>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</si>
  <si>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</si>
  <si>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</si>
  <si>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</si>
  <si>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</si>
  <si>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</si>
  <si>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</si>
  <si>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</si>
  <si>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</si>
  <si>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</si>
  <si>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</si>
  <si>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</si>
  <si>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</si>
  <si>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</si>
  <si>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</si>
  <si>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</si>
  <si>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</si>
  <si>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</si>
  <si>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</si>
  <si>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</si>
  <si>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</si>
  <si>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</si>
  <si>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</si>
  <si>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</si>
  <si>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</si>
  <si>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</si>
  <si>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</si>
  <si>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</si>
  <si>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</si>
  <si>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</si>
  <si>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</si>
  <si>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</si>
  <si>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</si>
  <si>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</si>
  <si>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</si>
  <si>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</si>
  <si>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</si>
  <si>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</si>
  <si>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</si>
  <si>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</si>
  <si>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</si>
  <si>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</si>
  <si>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</si>
  <si>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</si>
  <si>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</si>
  <si>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</si>
  <si>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</si>
  <si>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</si>
  <si>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</si>
  <si>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</si>
  <si>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</si>
  <si>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</si>
  <si>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</si>
  <si>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</si>
  <si>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</si>
  <si>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</si>
  <si>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</si>
  <si>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</si>
  <si>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</si>
  <si>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</si>
  <si>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</si>
  <si>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</si>
  <si>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</si>
  <si>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</si>
  <si>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</si>
  <si>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</si>
  <si>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</si>
  <si>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</si>
  <si>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</si>
  <si>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</si>
  <si>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</si>
  <si>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</si>
  <si>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</si>
  <si>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</si>
  <si>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</si>
  <si>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</si>
  <si>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</si>
  <si>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</si>
  <si>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</si>
  <si>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</si>
  <si>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</si>
  <si>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</si>
  <si>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</si>
  <si>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</si>
  <si>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</si>
  <si>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</si>
  <si>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</si>
  <si>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</si>
  <si>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</si>
  <si>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</si>
  <si>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</si>
  <si>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</si>
  <si>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</si>
  <si>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</si>
  <si>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</si>
  <si>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</si>
  <si>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</si>
  <si>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</si>
  <si>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</si>
  <si>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</si>
  <si>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</si>
  <si>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</si>
  <si>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</si>
  <si>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</si>
  <si>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</si>
  <si>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</si>
  <si>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</si>
  <si>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</si>
  <si>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</si>
  <si>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</si>
  <si>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</si>
  <si>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</si>
  <si>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</si>
  <si>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</si>
  <si>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</si>
  <si>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</si>
  <si>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</si>
  <si>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</si>
  <si>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</si>
  <si>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</si>
  <si>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</si>
  <si>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</si>
  <si>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</si>
  <si>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</si>
  <si>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</si>
  <si>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</si>
  <si>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</si>
  <si>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</si>
  <si>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</si>
  <si>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</si>
  <si>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</si>
  <si>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</si>
  <si>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</si>
  <si>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</si>
  <si>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</si>
  <si>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</si>
  <si>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</si>
  <si>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</si>
  <si>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</si>
  <si>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</si>
  <si>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</si>
  <si>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</si>
  <si>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</si>
  <si>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</si>
  <si>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</si>
  <si>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</si>
  <si>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</si>
  <si>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</si>
  <si>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</si>
  <si>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</si>
  <si>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</si>
  <si>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</si>
  <si>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</si>
  <si>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</si>
  <si>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</si>
  <si>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</si>
  <si>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</si>
  <si>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</si>
  <si>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</si>
  <si>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</si>
  <si>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</si>
  <si>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</si>
  <si>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</si>
  <si>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</si>
  <si>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</si>
  <si>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</si>
  <si>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</si>
  <si>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</si>
  <si>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</si>
  <si>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</si>
  <si>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</si>
  <si>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</si>
  <si>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</si>
  <si>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</si>
  <si>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</si>
  <si>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</si>
  <si>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</si>
  <si>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</si>
  <si>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</si>
  <si>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</si>
  <si>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</si>
  <si>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</si>
  <si>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</si>
  <si>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</si>
  <si>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</si>
  <si>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</si>
  <si>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</si>
  <si>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</si>
  <si>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</si>
  <si>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</si>
  <si>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</si>
  <si>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</si>
  <si>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</si>
  <si>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</si>
  <si>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</si>
  <si>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</si>
  <si>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</si>
  <si>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</si>
  <si>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</si>
  <si>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</si>
  <si>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</si>
  <si>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</si>
  <si>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</si>
  <si>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</si>
  <si>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</si>
  <si>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</si>
  <si>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</si>
  <si>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</si>
  <si>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</si>
  <si>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</si>
  <si>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</si>
  <si>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</si>
  <si>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</si>
  <si>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</si>
  <si>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</si>
  <si>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</si>
  <si>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</si>
  <si>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</si>
  <si>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</si>
  <si>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</si>
  <si>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</si>
  <si>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</si>
  <si>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</si>
  <si>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</si>
  <si>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</si>
  <si>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</si>
  <si>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</si>
  <si>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</si>
  <si>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</si>
  <si>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</si>
  <si>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</si>
  <si>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</si>
  <si>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</si>
  <si>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</si>
  <si>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</si>
  <si>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</si>
  <si>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</si>
  <si>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</si>
  <si>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</si>
  <si>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</si>
  <si>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</si>
  <si>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</si>
  <si>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</si>
  <si>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</si>
  <si>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</si>
  <si>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</si>
  <si>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</si>
  <si>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</si>
  <si>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</si>
  <si>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</si>
  <si>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</si>
  <si>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</si>
  <si>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</si>
  <si>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</si>
  <si>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</si>
  <si>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</si>
  <si>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</si>
  <si>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</si>
  <si>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</si>
  <si>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</si>
  <si>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</si>
  <si>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</si>
  <si>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</si>
  <si>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</si>
  <si>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</si>
  <si>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</si>
  <si>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</si>
  <si>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</si>
  <si>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</si>
  <si>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</si>
  <si>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</si>
  <si>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</si>
  <si>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</si>
  <si>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</si>
  <si>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</si>
  <si>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</si>
  <si>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</si>
  <si>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</si>
  <si>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</si>
  <si>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</si>
  <si>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</si>
  <si>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</si>
  <si>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</si>
  <si>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</si>
  <si>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</si>
  <si>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</si>
  <si>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</si>
  <si>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</si>
  <si>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</si>
  <si>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</si>
  <si>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</si>
  <si>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</si>
  <si>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</si>
  <si>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</si>
  <si>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</si>
  <si>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</si>
  <si>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</si>
  <si>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</si>
  <si>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</si>
  <si>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</si>
  <si>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</si>
  <si>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</si>
  <si>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</si>
  <si>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</si>
  <si>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</si>
  <si>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</si>
  <si>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</si>
  <si>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</si>
  <si>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</si>
  <si>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</si>
  <si>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</si>
  <si>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</si>
  <si>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</si>
  <si>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</si>
  <si>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</si>
  <si>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</si>
  <si>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</si>
  <si>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</si>
  <si>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</si>
  <si>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</si>
  <si>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</si>
  <si>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</si>
  <si>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</si>
  <si>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</si>
  <si>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</si>
  <si>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</si>
  <si>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</si>
  <si>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</si>
  <si>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</si>
  <si>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</si>
  <si>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</si>
  <si>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</si>
  <si>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</si>
  <si>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</si>
  <si>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</si>
  <si>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</si>
  <si>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</si>
  <si>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</si>
  <si>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</si>
  <si>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</si>
  <si>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</si>
  <si>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</si>
  <si>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</si>
  <si>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</si>
  <si>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</si>
  <si>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</si>
  <si>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</si>
  <si>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</si>
  <si>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</si>
  <si>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</si>
  <si>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</si>
  <si>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</si>
  <si>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</si>
  <si>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</si>
  <si>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</si>
  <si>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</si>
  <si>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</si>
  <si>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</si>
  <si>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</si>
  <si>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</si>
  <si>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</si>
  <si>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</si>
  <si>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</si>
  <si>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</si>
  <si>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</si>
  <si>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</si>
  <si>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</si>
  <si>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</si>
  <si>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</si>
  <si>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</si>
  <si>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</si>
  <si>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</si>
  <si>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</si>
  <si>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</si>
  <si>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</si>
  <si>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</si>
  <si>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</si>
  <si>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</si>
  <si>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</si>
  <si>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</si>
  <si>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</si>
  <si>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</si>
  <si>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</si>
  <si>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</si>
  <si>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</si>
  <si>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</si>
  <si>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</si>
  <si>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</si>
  <si>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</si>
  <si>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</si>
  <si>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</si>
  <si>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</si>
  <si>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</si>
  <si>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</si>
  <si>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</si>
  <si>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</si>
  <si>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</si>
  <si>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</si>
  <si>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</si>
  <si>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</si>
  <si>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</si>
  <si>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</si>
  <si>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</si>
  <si>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</si>
  <si>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</si>
  <si>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</si>
  <si>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</si>
  <si>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</si>
  <si>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</si>
  <si>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</si>
  <si>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</si>
  <si>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</si>
  <si>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</si>
  <si>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</si>
  <si>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</si>
  <si>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</si>
  <si>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</si>
  <si>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</si>
  <si>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</si>
  <si>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</si>
  <si>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</si>
  <si>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</si>
  <si>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</si>
  <si>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</si>
  <si>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</si>
  <si>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</si>
  <si>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</si>
  <si>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</si>
  <si>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</si>
  <si>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</si>
  <si>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</si>
  <si>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</si>
  <si>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</si>
  <si>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</si>
  <si>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</si>
  <si>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</si>
  <si>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</si>
  <si>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</si>
  <si>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</si>
  <si>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</si>
  <si>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</si>
  <si>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</si>
  <si>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</si>
  <si>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</si>
  <si>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</si>
  <si>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</si>
  <si>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</si>
  <si>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</si>
  <si>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</si>
  <si>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</si>
  <si>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</si>
  <si>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</si>
  <si>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</si>
  <si>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</si>
  <si>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</si>
  <si>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</si>
  <si>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</si>
  <si>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</si>
  <si>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</si>
  <si>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</si>
  <si>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</si>
  <si>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</si>
  <si>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</si>
  <si>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</si>
  <si>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</si>
  <si>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</si>
  <si>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</si>
  <si>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</si>
  <si>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</si>
  <si>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</si>
  <si>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</si>
  <si>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</si>
  <si>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</si>
  <si>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</si>
  <si>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</si>
  <si>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</si>
  <si>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</si>
  <si>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</si>
  <si>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</si>
  <si>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</si>
  <si>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</si>
  <si>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</si>
  <si>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</si>
  <si>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</si>
  <si>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</si>
  <si>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</si>
  <si>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</si>
  <si>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</si>
  <si>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</si>
  <si>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</si>
  <si>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</si>
  <si>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</si>
  <si>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</si>
  <si>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</si>
  <si>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</si>
  <si>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</si>
  <si>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</si>
  <si>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</si>
  <si>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</si>
  <si>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</si>
  <si>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</si>
  <si>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</si>
  <si>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</si>
  <si>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</si>
  <si>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</si>
  <si>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</si>
  <si>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</si>
  <si>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</si>
  <si>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</si>
  <si>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</si>
  <si>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</si>
  <si>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</si>
  <si>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</si>
  <si>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</si>
  <si>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</si>
  <si>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</si>
  <si>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</si>
  <si>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</si>
  <si>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</si>
  <si>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</si>
  <si>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</si>
  <si>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</si>
  <si>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</si>
  <si>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</si>
  <si>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</si>
  <si>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</si>
  <si>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</si>
  <si>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</si>
  <si>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</si>
  <si>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</si>
  <si>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</si>
  <si>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</si>
  <si>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</si>
  <si>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</si>
  <si>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</si>
  <si>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</si>
  <si>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</si>
  <si>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</si>
  <si>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</si>
  <si>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</si>
  <si>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</si>
  <si>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</si>
  <si>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</si>
  <si>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</si>
  <si>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</si>
  <si>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</si>
  <si>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</si>
  <si>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</si>
  <si>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</si>
  <si>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</si>
  <si>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</si>
  <si>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</si>
  <si>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</si>
  <si>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</si>
  <si>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</si>
  <si>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</si>
  <si>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</si>
  <si>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</si>
  <si>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</si>
  <si>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</si>
  <si>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</si>
  <si>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</si>
  <si>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</si>
  <si>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</si>
  <si>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</si>
  <si>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</si>
  <si>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</si>
  <si>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</si>
  <si>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</si>
  <si>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</si>
  <si>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</si>
  <si>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</si>
  <si>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</si>
  <si>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</si>
  <si>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</si>
  <si>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</si>
  <si>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</si>
  <si>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</si>
  <si>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</si>
  <si>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</si>
  <si>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</si>
  <si>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</si>
  <si>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</si>
  <si>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</si>
  <si>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</si>
  <si>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</si>
  <si>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</si>
  <si>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</si>
  <si>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</si>
  <si>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</si>
  <si>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</si>
  <si>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</si>
  <si>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</si>
  <si>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</si>
  <si>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</si>
  <si>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</si>
  <si>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</si>
  <si>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</si>
  <si>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</si>
  <si>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</si>
  <si>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</si>
  <si>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</si>
  <si>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</si>
  <si>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</si>
  <si>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</si>
  <si>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</si>
  <si>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</si>
  <si>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</si>
  <si>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</si>
  <si>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</si>
  <si>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</si>
  <si>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</si>
  <si>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</si>
  <si>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</si>
  <si>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</si>
  <si>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</si>
  <si>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</si>
  <si>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</si>
  <si>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</si>
  <si>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</si>
  <si>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</si>
  <si>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</si>
  <si>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</si>
  <si>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</si>
  <si>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</si>
  <si>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</si>
  <si>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</si>
  <si>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</si>
  <si>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</si>
  <si>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</si>
  <si>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</si>
  <si>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</si>
  <si>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</si>
  <si>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</si>
  <si>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</si>
  <si>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</si>
  <si>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</si>
  <si>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</si>
  <si>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</si>
  <si>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</si>
  <si>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</si>
  <si>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</si>
  <si>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</si>
  <si>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</si>
  <si>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</si>
  <si>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</si>
  <si>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</si>
  <si>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</si>
  <si>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</si>
  <si>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</si>
  <si>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</si>
  <si>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</si>
  <si>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</si>
  <si>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</si>
  <si>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</si>
  <si>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</si>
  <si>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</si>
  <si>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</si>
  <si>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</si>
  <si>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</si>
  <si>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</si>
  <si>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</si>
  <si>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</si>
  <si>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</si>
  <si>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</si>
  <si>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</si>
  <si>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</si>
  <si>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</si>
  <si>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</si>
  <si>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</si>
  <si>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</si>
  <si>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</si>
  <si>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</si>
  <si>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</si>
  <si>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</si>
  <si>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</si>
  <si>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</si>
  <si>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</si>
  <si>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</si>
  <si>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</si>
  <si>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</si>
  <si>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</si>
  <si>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</si>
  <si>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</si>
  <si>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</si>
  <si>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</si>
  <si>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</si>
  <si>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</si>
  <si>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</si>
  <si>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</si>
  <si>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</si>
  <si>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</si>
  <si>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</si>
  <si>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</si>
  <si>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</si>
  <si>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</si>
  <si>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</si>
  <si>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</si>
  <si>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</si>
  <si>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</si>
  <si>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</si>
  <si>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</si>
  <si>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</si>
  <si>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</si>
  <si>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</si>
  <si>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</si>
  <si>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</si>
  <si>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</si>
  <si>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</si>
  <si>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</si>
  <si>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</si>
  <si>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</si>
  <si>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</si>
  <si>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</si>
  <si>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</si>
  <si>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</si>
  <si>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</si>
  <si>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</si>
  <si>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</si>
  <si>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</si>
  <si>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</si>
  <si>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</si>
  <si>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</si>
  <si>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</si>
  <si>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</si>
  <si>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</si>
  <si>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</si>
  <si>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</si>
  <si>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</si>
  <si>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</si>
  <si>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</si>
  <si>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</si>
  <si>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</si>
  <si>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</si>
  <si>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</si>
  <si>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</si>
  <si>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</si>
  <si>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</si>
  <si>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</si>
  <si>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</si>
  <si>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</si>
  <si>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</si>
  <si>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</si>
  <si>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</si>
  <si>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</si>
  <si>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</si>
  <si>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</si>
  <si>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</si>
  <si>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</si>
  <si>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</si>
  <si>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</si>
  <si>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</si>
  <si>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</si>
  <si>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</si>
  <si>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</si>
  <si>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</si>
  <si>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</si>
  <si>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</si>
  <si>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</si>
  <si>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</si>
  <si>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</si>
  <si>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</si>
  <si>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</si>
  <si>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</si>
  <si>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</si>
  <si>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</si>
  <si>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</si>
  <si>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</si>
  <si>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</si>
  <si>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</si>
  <si>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</si>
  <si>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</si>
  <si>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</si>
  <si>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</si>
  <si>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</si>
  <si>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</si>
  <si>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</si>
  <si>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</si>
  <si>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</si>
  <si>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</si>
  <si>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</si>
  <si>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</si>
  <si>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</si>
  <si>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</si>
  <si>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</si>
  <si>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</si>
  <si>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</si>
  <si>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</si>
  <si>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</si>
  <si>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</si>
  <si>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</si>
  <si>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</si>
  <si>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</si>
  <si>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</si>
  <si>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</si>
  <si>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</si>
  <si>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</si>
  <si>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</si>
  <si>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</si>
  <si>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</si>
  <si>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</si>
  <si>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</si>
  <si>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</si>
  <si>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</si>
  <si>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</si>
  <si>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</si>
  <si>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</si>
  <si>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</si>
  <si>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</si>
  <si>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</si>
  <si>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</si>
  <si>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</si>
  <si>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</si>
  <si>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</si>
  <si>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</si>
  <si>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</si>
  <si>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</si>
  <si>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</si>
  <si>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</si>
  <si>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</si>
  <si>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</si>
  <si>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</si>
  <si>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</si>
  <si>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</si>
  <si>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</si>
  <si>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</si>
  <si>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</si>
  <si>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</si>
  <si>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</si>
  <si>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</si>
  <si>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</si>
  <si>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</si>
  <si>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</si>
  <si>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</si>
  <si>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</si>
  <si>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</si>
  <si>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</si>
  <si>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</si>
  <si>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</si>
  <si>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</si>
  <si>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</si>
  <si>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</si>
  <si>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</si>
  <si>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</si>
  <si>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</si>
  <si>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</si>
  <si>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</si>
  <si>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</si>
  <si>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</si>
  <si>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</si>
  <si>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</si>
  <si>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</si>
  <si>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</si>
  <si>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</si>
  <si>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</si>
  <si>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</si>
  <si>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</si>
  <si>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</si>
  <si>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</si>
  <si>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</si>
  <si>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</si>
  <si>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</si>
  <si>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</si>
  <si>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</si>
  <si>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</si>
  <si>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</si>
  <si>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</si>
  <si>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</si>
  <si>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</si>
  <si>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</si>
  <si>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</si>
  <si>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</si>
  <si>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</si>
  <si>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</si>
  <si>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</si>
  <si>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</si>
  <si>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</si>
  <si>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</si>
  <si>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</si>
  <si>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</si>
  <si>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</si>
  <si>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</si>
  <si>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</si>
  <si>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</si>
  <si>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</si>
  <si>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</si>
  <si>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</si>
  <si>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</si>
  <si>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</si>
  <si>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</si>
  <si>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</si>
  <si>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</si>
  <si>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</si>
  <si>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</si>
  <si>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</si>
  <si>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</si>
  <si>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</si>
  <si>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</si>
  <si>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</si>
  <si>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</si>
  <si>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</si>
  <si>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</si>
  <si>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</si>
  <si>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</si>
  <si>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</si>
  <si>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</si>
  <si>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</si>
  <si>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</si>
  <si>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</si>
  <si>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</si>
  <si>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</si>
  <si>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</si>
  <si>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</si>
  <si>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</si>
  <si>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</si>
  <si>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</si>
  <si>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</si>
  <si>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</si>
  <si>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</si>
  <si>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</si>
  <si>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</si>
  <si>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</si>
  <si>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</si>
  <si>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</si>
  <si>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</si>
  <si>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</si>
  <si>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</si>
  <si>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</si>
  <si>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</si>
  <si>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</si>
  <si>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</si>
  <si>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</si>
  <si>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</si>
  <si>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</si>
  <si>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</si>
  <si>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</si>
  <si>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</si>
  <si>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</si>
  <si>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</si>
  <si>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</si>
  <si>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</si>
  <si>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</si>
  <si>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</si>
  <si>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</si>
  <si>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</si>
  <si>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</si>
  <si>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</si>
  <si>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</si>
  <si>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</si>
  <si>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</si>
  <si>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</si>
  <si>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</si>
  <si>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</si>
  <si>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</si>
  <si>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</si>
  <si>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</si>
  <si>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</si>
  <si>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</si>
  <si>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</si>
  <si>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</si>
  <si>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</si>
  <si>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</si>
  <si>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</si>
  <si>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</si>
  <si>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</si>
  <si>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</si>
  <si>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</si>
  <si>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</si>
  <si>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</si>
  <si>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</si>
  <si>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</si>
  <si>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</si>
  <si>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</si>
  <si>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</si>
  <si>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</si>
  <si>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</si>
  <si>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</si>
  <si>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</si>
  <si>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</si>
  <si>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</si>
  <si>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</si>
  <si>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</si>
  <si>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</si>
  <si>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</si>
  <si>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</si>
  <si>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</si>
  <si>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</si>
  <si>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</si>
  <si>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</si>
  <si>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</si>
  <si>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</si>
  <si>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</si>
  <si>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</si>
  <si>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</si>
  <si>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</si>
  <si>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</si>
  <si>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</si>
  <si>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</si>
  <si>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</si>
  <si>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</si>
  <si>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</si>
  <si>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</si>
  <si>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</si>
  <si>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</si>
  <si>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</si>
  <si>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</si>
  <si>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</si>
  <si>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</si>
  <si>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</si>
  <si>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</si>
  <si>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</si>
  <si>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</si>
  <si>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</si>
  <si>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</si>
  <si>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</si>
  <si>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</si>
  <si>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</si>
  <si>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</si>
  <si>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</si>
  <si>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</si>
  <si>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</si>
  <si>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</si>
  <si>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</si>
  <si>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</si>
  <si>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</si>
  <si>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</si>
  <si>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</si>
  <si>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</si>
  <si>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</si>
  <si>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</si>
  <si>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</si>
  <si>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</si>
  <si>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</si>
  <si>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</si>
  <si>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</si>
  <si>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</si>
  <si>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</si>
  <si>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</si>
  <si>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</si>
  <si>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</si>
  <si>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</si>
  <si>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</si>
  <si>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</si>
  <si>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</si>
  <si>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</si>
  <si>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</si>
  <si>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</si>
  <si>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</si>
  <si>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</si>
  <si>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</si>
  <si>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</si>
  <si>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</si>
  <si>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</si>
  <si>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</si>
  <si>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</si>
  <si>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</si>
  <si>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</si>
  <si>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</si>
  <si>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</si>
  <si>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</si>
  <si>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</si>
  <si>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</si>
  <si>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</si>
  <si>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</si>
  <si>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</si>
  <si>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</si>
  <si>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</si>
  <si>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</si>
  <si>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</si>
  <si>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</si>
  <si>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</si>
  <si>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</si>
  <si>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</si>
  <si>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</si>
  <si>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</si>
  <si>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</si>
  <si>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</si>
  <si>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</si>
  <si>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</si>
  <si>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</si>
  <si>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</si>
  <si>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</si>
  <si>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</si>
  <si>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</si>
  <si>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</si>
  <si>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</si>
  <si>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</si>
  <si>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</si>
  <si>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</si>
  <si>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</si>
  <si>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</si>
  <si>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</si>
  <si>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</si>
  <si>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</si>
  <si>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</si>
  <si>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</si>
  <si>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</si>
  <si>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</si>
  <si>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</si>
  <si>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</si>
  <si>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</si>
  <si>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</si>
  <si>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</si>
  <si>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</si>
  <si>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</si>
  <si>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</si>
  <si>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</si>
  <si>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</si>
  <si>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</si>
  <si>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</si>
  <si>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</si>
  <si>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</si>
  <si>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</si>
  <si>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</si>
  <si>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</si>
  <si>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</si>
  <si>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</si>
  <si>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</si>
  <si>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</si>
  <si>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</si>
  <si>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</si>
  <si>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</si>
  <si>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</si>
  <si>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</si>
  <si>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</si>
  <si>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</si>
  <si>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</si>
  <si>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</si>
  <si>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</si>
  <si>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</si>
  <si>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</si>
  <si>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</si>
  <si>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</si>
  <si>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</si>
  <si>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</si>
  <si>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</si>
  <si>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</si>
  <si>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</si>
  <si>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</si>
  <si>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</si>
  <si>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</si>
  <si>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</si>
  <si>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</si>
  <si>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</si>
  <si>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</si>
  <si>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</si>
  <si>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</si>
  <si>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</si>
  <si>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</si>
  <si>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</si>
  <si>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</si>
  <si>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</si>
  <si>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</si>
  <si>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</si>
  <si>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</si>
  <si>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</si>
  <si>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</si>
  <si>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</si>
  <si>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</si>
  <si>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</si>
  <si>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</si>
  <si>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</si>
  <si>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</si>
  <si>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</si>
  <si>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</si>
  <si>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</si>
  <si>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</si>
  <si>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</si>
  <si>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</si>
  <si>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</si>
  <si>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</si>
  <si>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</si>
  <si>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</si>
  <si>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</si>
  <si>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</si>
  <si>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</si>
  <si>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</si>
  <si>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</si>
  <si>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</si>
  <si>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</si>
  <si>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</si>
  <si>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</si>
  <si>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</si>
  <si>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</si>
  <si>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</si>
  <si>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</si>
  <si>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</si>
  <si>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</si>
  <si>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</si>
  <si>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</si>
  <si>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</si>
  <si>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</si>
  <si>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</si>
  <si>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</si>
  <si>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</si>
  <si>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</si>
  <si>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</si>
  <si>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</si>
  <si>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</si>
  <si>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</si>
  <si>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</si>
  <si>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</si>
  <si>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</si>
  <si>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</si>
  <si>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</si>
  <si>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</si>
  <si>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</si>
  <si>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</si>
  <si>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</si>
  <si>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</si>
  <si>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</si>
  <si>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</si>
  <si>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</si>
  <si>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</si>
  <si>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</si>
  <si>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</si>
  <si>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</si>
  <si>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</si>
  <si>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</si>
  <si>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</si>
  <si>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</si>
  <si>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</si>
  <si>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</si>
  <si>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</si>
  <si>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</si>
  <si>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</si>
  <si>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</si>
  <si>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</si>
  <si>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</si>
  <si>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</si>
  <si>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</si>
  <si>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</si>
  <si>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</si>
  <si>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</si>
  <si>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</si>
  <si>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</si>
  <si>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</si>
  <si>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</si>
  <si>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</si>
  <si>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</si>
  <si>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</si>
  <si>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</si>
  <si>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</si>
  <si>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</si>
  <si>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</si>
  <si>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</si>
  <si>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</si>
  <si>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</si>
  <si>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</si>
  <si>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</si>
  <si>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</si>
  <si>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</si>
  <si>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</si>
  <si>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</si>
  <si>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</si>
  <si>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</si>
  <si>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</si>
  <si>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</si>
  <si>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</si>
  <si>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</si>
  <si>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</si>
  <si>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</si>
  <si>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</si>
  <si>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</si>
  <si>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</si>
  <si>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</si>
  <si>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</si>
  <si>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</si>
  <si>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</si>
  <si>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</si>
  <si>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</si>
  <si>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</si>
  <si>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</si>
  <si>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</si>
  <si>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</si>
  <si>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</si>
  <si>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</si>
  <si>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</si>
  <si>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</si>
  <si>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</si>
  <si>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</si>
  <si>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</si>
  <si>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</si>
  <si>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</si>
  <si>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</si>
  <si>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</si>
  <si>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</si>
  <si>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</si>
  <si>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</si>
  <si>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</si>
  <si>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</si>
  <si>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</si>
  <si>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</si>
  <si>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</si>
  <si>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</si>
  <si>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</si>
  <si>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</si>
  <si>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</si>
  <si>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</si>
  <si>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</si>
  <si>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</si>
  <si>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</si>
  <si>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</si>
  <si>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</si>
  <si>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</si>
  <si>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</si>
  <si>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</si>
  <si>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</si>
  <si>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</si>
  <si>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</si>
  <si>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</si>
  <si>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</si>
  <si>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</si>
  <si>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</si>
  <si>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</si>
  <si>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</si>
  <si>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</si>
  <si>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</si>
  <si>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</si>
  <si>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</si>
  <si>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</si>
  <si>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</si>
  <si>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</si>
  <si>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</si>
  <si>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</si>
  <si>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</si>
  <si>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</si>
  <si>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</si>
  <si>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</si>
  <si>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</si>
  <si>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</si>
  <si>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</si>
  <si>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</si>
  <si>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</si>
  <si>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</si>
  <si>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</si>
  <si>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</si>
  <si>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</si>
  <si>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</si>
  <si>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</si>
  <si>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</si>
  <si>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</si>
  <si>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</si>
  <si>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</si>
  <si>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</si>
  <si>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</si>
  <si>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</si>
  <si>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</si>
  <si>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</si>
  <si>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</si>
  <si>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</si>
  <si>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</si>
  <si>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</si>
  <si>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</si>
  <si>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</si>
  <si>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</si>
  <si>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</si>
  <si>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</si>
  <si>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</si>
  <si>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</si>
  <si>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</si>
  <si>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</si>
  <si>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</si>
  <si>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</si>
  <si>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</si>
  <si>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</si>
  <si>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</si>
  <si>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</si>
  <si>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</si>
  <si>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</si>
  <si>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</si>
  <si>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</si>
  <si>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</si>
  <si>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</si>
  <si>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</si>
  <si>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</si>
  <si>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</si>
  <si>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</si>
  <si>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</si>
  <si>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</si>
  <si>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</si>
  <si>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</si>
  <si>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</si>
  <si>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</si>
  <si>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</si>
  <si>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</si>
  <si>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</si>
  <si>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</si>
  <si>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</si>
  <si>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</si>
  <si>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</si>
  <si>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</si>
  <si>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</si>
  <si>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</si>
  <si>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</si>
  <si>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</si>
  <si>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</si>
  <si>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</si>
  <si>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</si>
  <si>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</si>
  <si>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</si>
  <si>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</si>
  <si>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</si>
  <si>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</si>
  <si>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</si>
  <si>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</si>
  <si>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</si>
  <si>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</si>
  <si>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</si>
  <si>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</si>
  <si>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</si>
  <si>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</si>
  <si>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</si>
  <si>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</si>
  <si>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</si>
  <si>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</si>
  <si>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</si>
  <si>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</si>
  <si>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</si>
  <si>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</si>
  <si>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</si>
  <si>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</si>
  <si>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</si>
  <si>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</si>
  <si>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</si>
  <si>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</si>
  <si>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</si>
  <si>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</si>
  <si>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</si>
  <si>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</si>
  <si>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</si>
  <si>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</si>
  <si>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</si>
  <si>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</si>
  <si>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</si>
  <si>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</si>
  <si>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</si>
  <si>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</si>
  <si>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</si>
  <si>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</si>
  <si>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</si>
  <si>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</si>
  <si>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</si>
  <si>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</si>
  <si>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</si>
  <si>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</si>
  <si>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</si>
  <si>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</si>
  <si>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</si>
  <si>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</si>
  <si>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</si>
  <si>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</si>
  <si>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</si>
  <si>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</si>
  <si>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</si>
  <si>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</si>
  <si>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</si>
  <si>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</si>
  <si>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</si>
  <si>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</si>
  <si>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</si>
  <si>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</si>
  <si>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</si>
  <si>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</si>
  <si>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</si>
  <si>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</si>
  <si>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</si>
  <si>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</si>
  <si>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</si>
  <si>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</si>
  <si>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</si>
  <si>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</si>
  <si>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</si>
  <si>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</si>
  <si>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</si>
  <si>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</si>
  <si>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</si>
  <si>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</si>
  <si>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</si>
  <si>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</si>
  <si>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</si>
  <si>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</si>
  <si>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</si>
  <si>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</si>
  <si>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</si>
  <si>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</si>
  <si>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</si>
  <si>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</si>
  <si>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</si>
  <si>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</si>
  <si>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</si>
  <si>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</si>
  <si>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</si>
  <si>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</si>
  <si>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</si>
  <si>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</si>
  <si>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</si>
  <si>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</si>
  <si>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</si>
  <si>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</si>
  <si>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</si>
  <si>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</si>
  <si>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</si>
  <si>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</si>
  <si>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</si>
  <si>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</si>
  <si>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</si>
  <si>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</si>
  <si>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</si>
  <si>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</si>
  <si>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</si>
  <si>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</si>
  <si>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</si>
  <si>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</si>
  <si>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</si>
  <si>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</si>
  <si>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</si>
  <si>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</si>
  <si>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</si>
  <si>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</si>
  <si>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</si>
  <si>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</si>
  <si>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</si>
  <si>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</si>
  <si>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</si>
  <si>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</si>
  <si>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</si>
  <si>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</si>
  <si>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</si>
  <si>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</si>
  <si>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</si>
  <si>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</si>
  <si>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</si>
  <si>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</si>
  <si>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</si>
  <si>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</si>
  <si>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</si>
  <si>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</si>
  <si>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</si>
  <si>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</si>
  <si>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</si>
  <si>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</si>
  <si>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</si>
  <si>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</si>
  <si>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</si>
  <si>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</si>
  <si>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</si>
  <si>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</si>
  <si>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</si>
  <si>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</si>
  <si>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</si>
  <si>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</si>
  <si>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</si>
  <si>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</si>
  <si>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</si>
  <si>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</si>
  <si>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</si>
  <si>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</si>
  <si>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</si>
  <si>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</si>
  <si>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</si>
  <si>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</si>
  <si>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</si>
  <si>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</si>
  <si>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</si>
  <si>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</si>
  <si>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</si>
  <si>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</si>
  <si>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</si>
  <si>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</si>
  <si>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</si>
  <si>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</si>
  <si>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</si>
  <si>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</si>
  <si>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</si>
  <si>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</si>
  <si>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</si>
  <si>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</si>
  <si>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</si>
  <si>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</si>
  <si>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</si>
  <si>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</si>
  <si>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</si>
  <si>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</si>
  <si>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</si>
  <si>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</si>
  <si>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</si>
  <si>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</si>
  <si>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</si>
  <si>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</si>
  <si>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</si>
  <si>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</si>
  <si>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</si>
  <si>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</si>
  <si>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</si>
  <si>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</si>
  <si>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</si>
  <si>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</si>
  <si>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</si>
  <si>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</si>
  <si>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</si>
  <si>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</si>
  <si>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</si>
  <si>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</si>
  <si>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</si>
  <si>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</si>
  <si>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</si>
  <si>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</si>
  <si>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</si>
  <si>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</si>
  <si>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</si>
  <si>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</si>
  <si>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</si>
  <si>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</si>
  <si>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</si>
  <si>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</si>
  <si>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</si>
  <si>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</si>
  <si>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</si>
  <si>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</si>
  <si>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</si>
  <si>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</si>
  <si>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</si>
  <si>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</si>
  <si>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</si>
  <si>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</si>
  <si>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</si>
  <si>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</si>
  <si>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</si>
  <si>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</si>
  <si>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</si>
  <si>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</si>
  <si>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</si>
  <si>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</si>
  <si>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</si>
  <si>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</si>
  <si>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</si>
  <si>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</si>
  <si>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</si>
  <si>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</si>
  <si>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</si>
  <si>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</si>
  <si>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</si>
  <si>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</si>
  <si>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</si>
  <si>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</si>
  <si>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</si>
  <si>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</si>
  <si>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</si>
  <si>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</si>
  <si>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</si>
  <si>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</si>
  <si>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</si>
  <si>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</si>
  <si>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</si>
  <si>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</si>
  <si>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</si>
  <si>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</si>
  <si>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</si>
  <si>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</si>
  <si>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</si>
  <si>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</si>
  <si>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</si>
  <si>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</si>
  <si>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</si>
  <si>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</si>
  <si>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</si>
  <si>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</si>
  <si>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</si>
  <si>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</si>
  <si>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</si>
  <si>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</si>
  <si>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</si>
  <si>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</si>
  <si>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</si>
  <si>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</si>
  <si>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</si>
  <si>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</si>
  <si>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</si>
  <si>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</si>
  <si>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</si>
  <si>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</si>
  <si>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</si>
  <si>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</si>
  <si>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</si>
  <si>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</si>
  <si>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</si>
  <si>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</si>
  <si>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</si>
  <si>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</si>
  <si>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</si>
  <si>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</si>
  <si>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</si>
  <si>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</si>
  <si>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</si>
  <si>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</si>
  <si>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</si>
  <si>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</si>
  <si>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</si>
  <si>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</si>
  <si>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</si>
  <si>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</si>
  <si>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</si>
  <si>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</si>
  <si>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</si>
  <si>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</si>
  <si>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</si>
  <si>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</si>
  <si>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</si>
  <si>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</si>
  <si>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</si>
  <si>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</si>
  <si>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</si>
  <si>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</si>
  <si>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</si>
  <si>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</si>
  <si>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</si>
  <si>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</si>
  <si>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</si>
  <si>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</si>
  <si>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</si>
  <si>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</si>
  <si>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</si>
  <si>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</si>
  <si>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</si>
  <si>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</si>
  <si>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</si>
  <si>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</si>
  <si>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</si>
  <si>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</si>
  <si>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</si>
  <si>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</si>
  <si>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</si>
  <si>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</si>
  <si>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</si>
  <si>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</si>
  <si>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</si>
  <si>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</si>
  <si>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</si>
  <si>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</si>
  <si>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</si>
  <si>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</si>
  <si>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</si>
  <si>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</si>
  <si>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</si>
  <si>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</si>
  <si>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</si>
  <si>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</si>
  <si>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</si>
  <si>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</si>
  <si>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</si>
  <si>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</si>
  <si>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</si>
  <si>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</si>
  <si>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</si>
  <si>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</si>
  <si>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</si>
  <si>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</si>
  <si>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</si>
  <si>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</si>
  <si>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</si>
  <si>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</si>
  <si>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</si>
  <si>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</si>
  <si>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</si>
  <si>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</si>
  <si>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</si>
  <si>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</si>
  <si>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</si>
  <si>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</si>
  <si>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</si>
  <si>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</si>
  <si>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</si>
  <si>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</si>
  <si>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</si>
  <si>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</si>
  <si>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</si>
  <si>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</si>
  <si>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</si>
  <si>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</si>
  <si>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</si>
  <si>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</si>
  <si>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</si>
  <si>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</si>
  <si>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</si>
  <si>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</si>
  <si>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</si>
  <si>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</si>
  <si>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</si>
  <si>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</si>
  <si>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</si>
  <si>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</si>
  <si>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</si>
  <si>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</si>
  <si>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</si>
  <si>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</si>
  <si>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</si>
  <si>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</si>
  <si>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</si>
  <si>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</si>
  <si>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</si>
  <si>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</si>
  <si>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</si>
  <si>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</si>
  <si>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</si>
  <si>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</si>
  <si>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</si>
  <si>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</si>
  <si>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</si>
  <si>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</si>
  <si>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</si>
  <si>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</si>
  <si>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</si>
  <si>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</si>
  <si>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</si>
  <si>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</si>
  <si>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</si>
  <si>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</si>
  <si>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</si>
  <si>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</si>
  <si>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</si>
  <si>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</si>
  <si>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</si>
  <si>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</si>
  <si>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</si>
  <si>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</si>
  <si>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</si>
  <si>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</si>
  <si>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</si>
  <si>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</si>
  <si>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</si>
  <si>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</si>
  <si>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</si>
  <si>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</si>
  <si>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</si>
  <si>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</si>
  <si>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</si>
  <si>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</si>
  <si>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</si>
  <si>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</si>
  <si>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</si>
  <si>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</si>
  <si>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</si>
  <si>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</si>
  <si>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</si>
  <si>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</si>
  <si>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</si>
  <si>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</si>
  <si>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</si>
  <si>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</si>
  <si>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</si>
  <si>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</si>
  <si>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</si>
  <si>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</si>
  <si>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</si>
  <si>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</si>
  <si>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</si>
  <si>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</si>
  <si>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</si>
  <si>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</si>
  <si>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</si>
  <si>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</si>
  <si>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</si>
  <si>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</si>
  <si>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</si>
  <si>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</si>
  <si>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</si>
  <si>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</si>
  <si>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</si>
  <si>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</si>
  <si>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</si>
  <si>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</si>
  <si>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</si>
  <si>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</si>
  <si>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</si>
  <si>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</si>
  <si>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</si>
  <si>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</si>
  <si>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</si>
  <si>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</si>
  <si>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</si>
  <si>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</si>
  <si>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</si>
  <si>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</si>
  <si>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</si>
  <si>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</si>
  <si>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</si>
  <si>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</si>
  <si>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</si>
  <si>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</si>
  <si>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</si>
  <si>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</si>
  <si>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</si>
  <si>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</si>
  <si>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</si>
  <si>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</si>
  <si>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</si>
  <si>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</si>
  <si>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</si>
  <si>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</si>
  <si>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</si>
  <si>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</si>
  <si>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</si>
  <si>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</si>
  <si>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</si>
  <si>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</si>
  <si>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</si>
  <si>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</si>
  <si>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</si>
  <si>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</si>
  <si>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</si>
  <si>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</si>
  <si>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</si>
  <si>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</si>
  <si>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</si>
  <si>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</si>
  <si>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</si>
  <si>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</si>
  <si>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</si>
  <si>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</si>
  <si>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</si>
  <si>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</si>
  <si>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</si>
  <si>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</si>
  <si>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</si>
  <si>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</si>
  <si>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</si>
  <si>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</si>
  <si>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</si>
  <si>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</si>
  <si>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</si>
  <si>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</si>
  <si>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</si>
  <si>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</si>
  <si>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</si>
  <si>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</si>
  <si>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</si>
  <si>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</si>
  <si>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</si>
  <si>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</si>
  <si>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</si>
  <si>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</si>
  <si>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</si>
  <si>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</si>
  <si>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</si>
  <si>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</si>
  <si>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</si>
  <si>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</si>
  <si>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</si>
  <si>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</si>
  <si>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</si>
  <si>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</si>
  <si>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</si>
  <si>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</si>
  <si>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</si>
  <si>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</si>
  <si>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</si>
  <si>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</si>
  <si>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</si>
  <si>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</si>
  <si>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</si>
  <si>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</si>
  <si>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</si>
  <si>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</si>
  <si>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</si>
  <si>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</si>
  <si>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</si>
  <si>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</si>
  <si>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</si>
  <si>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</si>
  <si>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</si>
  <si>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</si>
  <si>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</si>
  <si>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</si>
  <si>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</si>
  <si>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</si>
  <si>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</si>
  <si>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</si>
  <si>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</si>
  <si>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</si>
  <si>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</si>
  <si>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</si>
  <si>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</si>
  <si>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</si>
  <si>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</si>
  <si>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</si>
  <si>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</si>
  <si>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</si>
  <si>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</si>
  <si>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</si>
  <si>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</si>
  <si>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</si>
  <si>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</si>
  <si>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</si>
  <si>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</si>
  <si>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</si>
  <si>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</si>
  <si>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</si>
  <si>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</si>
  <si>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</si>
  <si>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</si>
  <si>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</si>
  <si>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</si>
  <si>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</si>
  <si>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</si>
  <si>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</si>
  <si>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</si>
  <si>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</si>
  <si>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</si>
  <si>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</si>
  <si>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</si>
  <si>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</si>
  <si>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</si>
  <si>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</si>
  <si>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</si>
  <si>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</si>
  <si>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</si>
  <si>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</si>
  <si>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</si>
  <si>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</si>
  <si>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</si>
  <si>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</si>
  <si>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</si>
  <si>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</si>
  <si>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</si>
  <si>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</si>
  <si>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</si>
  <si>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</si>
  <si>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</si>
  <si>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</si>
  <si>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</si>
  <si>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</si>
  <si>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</si>
  <si>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</si>
  <si>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</si>
  <si>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</si>
  <si>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</si>
  <si>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</si>
  <si>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</si>
  <si>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</si>
  <si>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</si>
  <si>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</si>
  <si>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</si>
  <si>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</si>
  <si>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</si>
  <si>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</si>
  <si>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</si>
  <si>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</si>
  <si>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</si>
  <si>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</si>
  <si>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</si>
  <si>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</si>
  <si>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</si>
  <si>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</si>
  <si>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</si>
  <si>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</si>
  <si>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</si>
  <si>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</si>
  <si>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</si>
  <si>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</si>
  <si>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</si>
  <si>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</si>
  <si>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</si>
  <si>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</si>
  <si>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</si>
  <si>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</si>
  <si>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</si>
  <si>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</si>
  <si>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</si>
  <si>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</si>
  <si>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</si>
  <si>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</si>
  <si>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</si>
  <si>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</si>
  <si>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</si>
  <si>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</si>
  <si>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</si>
  <si>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</si>
  <si>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</si>
  <si>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</si>
  <si>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</si>
  <si>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</si>
  <si>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</si>
  <si>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</si>
  <si>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</si>
  <si>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</si>
  <si>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</si>
  <si>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</si>
  <si>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</si>
  <si>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</si>
  <si>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</si>
  <si>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</si>
  <si>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</si>
  <si>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</si>
  <si>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</si>
  <si>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</si>
  <si>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</si>
  <si>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</si>
  <si>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</si>
  <si>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</si>
  <si>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</si>
  <si>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</si>
  <si>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</si>
  <si>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</si>
  <si>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</si>
  <si>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</si>
  <si>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</si>
  <si>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</si>
  <si>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</si>
  <si>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</si>
  <si>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</si>
  <si>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</si>
  <si>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</si>
  <si>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</si>
  <si>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</si>
  <si>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</si>
  <si>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</si>
  <si>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</si>
  <si>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</si>
  <si>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</si>
  <si>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</si>
  <si>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</si>
  <si>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</si>
  <si>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</si>
  <si>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</si>
  <si>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</si>
  <si>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</si>
  <si>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</si>
  <si>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</si>
  <si>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</si>
  <si>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</si>
  <si>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</si>
  <si>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</si>
  <si>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</si>
  <si>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</si>
  <si>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</si>
  <si>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</si>
  <si>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</si>
  <si>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</si>
  <si>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</si>
  <si>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</si>
  <si>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</si>
  <si>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</si>
  <si>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</si>
  <si>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</si>
  <si>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</si>
  <si>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</si>
  <si>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</si>
  <si>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</si>
  <si>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</si>
  <si>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</si>
  <si>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</si>
  <si>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</si>
  <si>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</si>
  <si>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</si>
  <si>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</si>
  <si>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</si>
  <si>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</si>
  <si>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</si>
  <si>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</si>
  <si>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</si>
  <si>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</si>
  <si>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</si>
  <si>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</si>
  <si>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</si>
  <si>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</si>
  <si>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</si>
  <si>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</si>
  <si>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</si>
  <si>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</si>
  <si>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</si>
  <si>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</si>
  <si>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</si>
  <si>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</si>
  <si>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</si>
  <si>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</si>
  <si>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</si>
  <si>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</si>
  <si>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</si>
  <si>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</si>
  <si>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</si>
  <si>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</si>
  <si>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</si>
  <si>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</si>
  <si>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</si>
  <si>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</si>
  <si>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</si>
  <si>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</si>
  <si>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</si>
  <si>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</si>
  <si>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</si>
  <si>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</si>
  <si>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</si>
  <si>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</si>
  <si>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</si>
  <si>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</si>
  <si>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</si>
  <si>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</si>
  <si>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</si>
  <si>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</si>
  <si>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</si>
  <si>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</si>
  <si>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</si>
  <si>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</si>
  <si>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</si>
  <si>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</si>
  <si>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</si>
  <si>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</si>
  <si>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</si>
  <si>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</si>
  <si>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</si>
  <si>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</si>
  <si>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</si>
  <si>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</si>
  <si>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</si>
  <si>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</si>
  <si>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</si>
  <si>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</si>
  <si>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</si>
  <si>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</si>
  <si>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</si>
  <si>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</si>
  <si>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</si>
  <si>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</si>
  <si>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</si>
  <si>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</si>
  <si>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</si>
  <si>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</si>
  <si>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</si>
  <si>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</si>
  <si>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</si>
  <si>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</si>
  <si>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</si>
  <si>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</si>
  <si>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</si>
  <si>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</si>
  <si>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</si>
  <si>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</si>
  <si>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</si>
  <si>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</si>
  <si>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</si>
  <si>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</si>
  <si>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</si>
  <si>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</si>
  <si>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</si>
  <si>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</si>
  <si>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</si>
  <si>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</si>
  <si>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</si>
  <si>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</si>
  <si>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</si>
  <si>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</si>
  <si>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</si>
  <si>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</si>
  <si>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</si>
  <si>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</si>
  <si>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</si>
  <si>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</si>
  <si>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</si>
  <si>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</si>
  <si>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</si>
  <si>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</si>
  <si>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</si>
  <si>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</si>
  <si>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</si>
  <si>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</si>
  <si>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</si>
  <si>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</si>
  <si>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</si>
  <si>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</si>
  <si>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</si>
  <si>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</si>
  <si>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</si>
  <si>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</si>
  <si>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</si>
  <si>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</si>
  <si>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</si>
  <si>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</si>
  <si>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</si>
  <si>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</si>
  <si>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</si>
  <si>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</si>
  <si>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</si>
  <si>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</si>
  <si>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</si>
  <si>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</si>
  <si>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</si>
  <si>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</si>
  <si>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</si>
  <si>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</si>
  <si>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</si>
  <si>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</si>
  <si>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</si>
  <si>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</si>
  <si>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</si>
  <si>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</si>
  <si>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</si>
  <si>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</si>
  <si>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</si>
  <si>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</si>
  <si>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</si>
  <si>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</si>
  <si>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</si>
  <si>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</si>
  <si>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</si>
  <si>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</si>
  <si>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</si>
  <si>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</si>
  <si>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</si>
  <si>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</si>
  <si>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</si>
  <si>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</si>
  <si>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</si>
  <si>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</si>
  <si>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</si>
  <si>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</si>
  <si>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</si>
  <si>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</si>
  <si>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</si>
  <si>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</si>
  <si>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</si>
  <si>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</si>
  <si>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</si>
  <si>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</si>
  <si>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</si>
  <si>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</si>
  <si>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</si>
  <si>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</si>
  <si>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</si>
  <si>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</si>
  <si>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</si>
  <si>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</si>
  <si>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</si>
  <si>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</si>
  <si>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</si>
  <si>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</si>
  <si>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</si>
  <si>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</si>
  <si>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</si>
  <si>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</si>
  <si>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</si>
  <si>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</si>
  <si>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</si>
  <si>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</si>
  <si>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</si>
  <si>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</si>
  <si>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</si>
  <si>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</si>
  <si>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</si>
  <si>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</si>
  <si>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</si>
  <si>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</si>
  <si>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</si>
  <si>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</si>
  <si>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</si>
  <si>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</si>
  <si>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</si>
  <si>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</si>
  <si>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</si>
  <si>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</si>
  <si>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</si>
  <si>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</si>
  <si>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</si>
  <si>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</si>
  <si>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</si>
  <si>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</si>
  <si>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</si>
  <si>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</si>
  <si>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</si>
  <si>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</si>
  <si>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</si>
  <si>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</si>
  <si>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</si>
  <si>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</si>
  <si>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</si>
  <si>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</si>
  <si>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</si>
  <si>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</si>
  <si>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</si>
  <si>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</si>
  <si>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</si>
  <si>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</si>
  <si>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</si>
  <si>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</si>
  <si>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</si>
  <si>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</si>
  <si>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</si>
  <si>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</si>
  <si>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</si>
  <si>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</si>
  <si>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</si>
  <si>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</si>
  <si>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</si>
  <si>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</si>
  <si>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</si>
  <si>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</si>
  <si>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</si>
  <si>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</si>
  <si>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</si>
  <si>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</si>
  <si>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</si>
  <si>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</si>
  <si>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</si>
  <si>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</si>
  <si>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</si>
  <si>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</si>
  <si>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</si>
  <si>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</si>
  <si>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</si>
  <si>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</si>
  <si>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</si>
  <si>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</si>
  <si>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</si>
  <si>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</si>
  <si>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</si>
  <si>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</si>
  <si>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</si>
  <si>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</si>
  <si>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</si>
  <si>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</si>
  <si>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</si>
  <si>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</si>
  <si>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</si>
  <si>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</si>
  <si>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</si>
  <si>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</si>
  <si>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</si>
  <si>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</si>
  <si>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</si>
  <si>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</si>
  <si>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</si>
  <si>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</si>
  <si>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</si>
  <si>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</si>
  <si>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</si>
  <si>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</si>
  <si>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</si>
  <si>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</si>
  <si>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</si>
  <si>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</si>
  <si>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</si>
  <si>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</si>
  <si>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</si>
  <si>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</si>
  <si>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</si>
  <si>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</si>
  <si>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</si>
  <si>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</si>
  <si>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</si>
  <si>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</si>
  <si>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</si>
  <si>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</si>
  <si>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</si>
  <si>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</si>
  <si>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</si>
  <si>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</si>
  <si>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</si>
  <si>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</si>
  <si>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</si>
  <si>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</si>
  <si>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</si>
  <si>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</si>
  <si>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</si>
  <si>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</si>
  <si>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</si>
  <si>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</si>
  <si>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</si>
  <si>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</si>
  <si>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</si>
  <si>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</si>
  <si>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</si>
  <si>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</si>
  <si>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</si>
  <si>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</si>
  <si>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</si>
  <si>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</si>
  <si>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</si>
  <si>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</si>
  <si>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</si>
  <si>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</si>
  <si>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</si>
  <si>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</si>
  <si>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</si>
  <si>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</si>
  <si>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</si>
  <si>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</si>
  <si>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</si>
  <si>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</si>
  <si>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</si>
  <si>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</si>
  <si>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</si>
  <si>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</si>
  <si>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</si>
  <si>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</si>
  <si>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</si>
  <si>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</si>
  <si>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</si>
  <si>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</si>
  <si>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</si>
  <si>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</si>
  <si>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</si>
  <si>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</si>
  <si>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</si>
  <si>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</si>
  <si>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</si>
  <si>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</si>
  <si>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</si>
  <si>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</si>
  <si>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</si>
  <si>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</si>
  <si>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</si>
  <si>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</si>
  <si>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</si>
  <si>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</si>
  <si>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</si>
  <si>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</si>
  <si>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</si>
  <si>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</si>
  <si>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</si>
  <si>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</si>
  <si>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</si>
  <si>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</si>
  <si>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</si>
  <si>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</si>
  <si>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</si>
  <si>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</si>
  <si>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</si>
  <si>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</si>
  <si>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</si>
  <si>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</si>
  <si>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</si>
  <si>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</si>
  <si>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</si>
  <si>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</si>
  <si>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</si>
  <si>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</si>
  <si>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</si>
  <si>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</si>
  <si>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</si>
  <si>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</si>
  <si>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</si>
  <si>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</si>
  <si>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</si>
  <si>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</si>
  <si>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</si>
  <si>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</si>
  <si>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</si>
  <si>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</si>
  <si>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</si>
  <si>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</si>
  <si>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</si>
  <si>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</si>
  <si>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</si>
  <si>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</si>
  <si>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</si>
  <si>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</si>
  <si>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</si>
  <si>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</si>
  <si>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</si>
  <si>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</si>
  <si>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</si>
  <si>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</si>
  <si>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</si>
  <si>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</si>
  <si>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</si>
  <si>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</si>
  <si>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</si>
  <si>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</si>
  <si>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</si>
  <si>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</si>
  <si>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</si>
  <si>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</si>
  <si>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</si>
  <si>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</si>
  <si>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</si>
  <si>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</si>
  <si>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</si>
  <si>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</si>
  <si>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</si>
  <si>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</si>
  <si>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</si>
  <si>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</si>
  <si>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</si>
  <si>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</si>
  <si>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</si>
  <si>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</si>
  <si>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</si>
  <si>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</si>
  <si>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</si>
  <si>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</si>
  <si>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</si>
  <si>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</si>
  <si>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</si>
  <si>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</si>
  <si>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</si>
  <si>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</si>
  <si>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</si>
  <si>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</si>
  <si>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</si>
  <si>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</si>
  <si>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</si>
  <si>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</si>
  <si>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</si>
  <si>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</si>
  <si>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</si>
  <si>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</si>
  <si>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</si>
  <si>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</si>
  <si>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</si>
  <si>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</si>
  <si>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</si>
  <si>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</si>
  <si>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</si>
  <si>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</si>
  <si>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</si>
  <si>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</si>
  <si>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</si>
  <si>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</si>
  <si>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</si>
  <si>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</si>
  <si>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</si>
  <si>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</si>
  <si>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</si>
  <si>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</si>
  <si>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</si>
  <si>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</si>
  <si>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</si>
  <si>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</si>
  <si>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</si>
  <si>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</si>
  <si>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</si>
  <si>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</si>
  <si>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</si>
  <si>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</si>
  <si>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</si>
  <si>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</si>
  <si>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</si>
  <si>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</si>
  <si>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</si>
  <si>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</si>
  <si>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</si>
  <si>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</si>
  <si>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</si>
  <si>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</si>
  <si>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</si>
  <si>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</si>
  <si>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</si>
  <si>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</si>
  <si>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</si>
  <si>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</si>
  <si>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</si>
  <si>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</si>
  <si>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</si>
  <si>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</si>
  <si>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</si>
  <si>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</si>
  <si>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</si>
  <si>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</si>
  <si>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</si>
  <si>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</si>
  <si>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</si>
  <si>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</si>
  <si>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</si>
  <si>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</si>
  <si>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</si>
  <si>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</si>
  <si>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</si>
  <si>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</si>
  <si>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</si>
  <si>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</si>
  <si>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</si>
  <si>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</si>
  <si>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</si>
  <si>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</si>
  <si>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</si>
  <si>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</si>
  <si>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</si>
  <si>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</si>
  <si>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</si>
  <si>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</si>
  <si>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</si>
  <si>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</si>
  <si>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</si>
  <si>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</si>
  <si>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</si>
  <si>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</si>
  <si>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</si>
  <si>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</si>
  <si>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</si>
  <si>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</si>
  <si>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</si>
  <si>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</si>
  <si>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</si>
  <si>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</si>
  <si>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</si>
  <si>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</si>
  <si>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</si>
  <si>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</si>
  <si>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</si>
  <si>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</si>
  <si>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</si>
  <si>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</si>
  <si>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</si>
  <si>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</si>
  <si>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</si>
  <si>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</si>
  <si>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</si>
  <si>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</si>
  <si>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</si>
  <si>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</si>
  <si>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</si>
  <si>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</si>
  <si>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</si>
  <si>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</si>
  <si>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</si>
  <si>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</si>
  <si>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</si>
  <si>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</si>
  <si>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</si>
  <si>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</si>
  <si>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</si>
  <si>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</si>
  <si>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</si>
  <si>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</si>
  <si>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</si>
  <si>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</si>
  <si>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</si>
  <si>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</si>
  <si>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</si>
  <si>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</si>
  <si>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</si>
  <si>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</si>
  <si>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</si>
  <si>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</si>
  <si>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</si>
  <si>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</si>
  <si>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</si>
  <si>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</si>
  <si>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</si>
  <si>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</si>
  <si>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</si>
  <si>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</si>
  <si>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</si>
  <si>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</si>
  <si>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</si>
  <si>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</si>
  <si>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</si>
  <si>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</si>
  <si>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</si>
  <si>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</si>
  <si>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</si>
  <si>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</si>
  <si>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</si>
  <si>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</si>
  <si>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</si>
  <si>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</si>
  <si>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</si>
  <si>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</si>
  <si>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</si>
  <si>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</si>
  <si>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</si>
  <si>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</si>
  <si>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</si>
  <si>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</si>
  <si>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</si>
  <si>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</si>
  <si>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</si>
  <si>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</si>
  <si>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</si>
  <si>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</si>
  <si>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</si>
  <si>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</si>
  <si>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</si>
  <si>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</si>
  <si>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</si>
  <si>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</si>
  <si>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</si>
  <si>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</si>
  <si>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</si>
  <si>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</si>
  <si>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</si>
  <si>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</si>
  <si>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</si>
  <si>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</si>
  <si>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</si>
  <si>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</si>
  <si>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</si>
  <si>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</si>
  <si>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</si>
  <si>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</si>
  <si>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</si>
  <si>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</si>
  <si>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</si>
  <si>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</si>
  <si>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</si>
  <si>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</si>
  <si>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</si>
  <si>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</si>
  <si>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</si>
  <si>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</si>
  <si>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</si>
  <si>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</si>
  <si>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</si>
  <si>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</si>
  <si>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</si>
  <si>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</si>
  <si>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</si>
  <si>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</si>
  <si>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</si>
  <si>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</si>
  <si>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</si>
  <si>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</si>
  <si>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</si>
  <si>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</si>
  <si>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</si>
  <si>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</si>
  <si>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</si>
  <si>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</si>
  <si>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</si>
  <si>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</si>
  <si>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</si>
  <si>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</si>
  <si>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</si>
  <si>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</si>
  <si>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</si>
  <si>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</si>
  <si>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</si>
  <si>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</si>
  <si>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</si>
  <si>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</si>
  <si>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</si>
  <si>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</si>
  <si>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</si>
  <si>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</si>
  <si>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</si>
  <si>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</si>
  <si>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</si>
  <si>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</si>
  <si>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</si>
  <si>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</si>
  <si>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</si>
  <si>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</si>
  <si>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</si>
  <si>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</si>
  <si>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</si>
  <si>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</si>
  <si>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</si>
  <si>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</si>
  <si>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</si>
  <si>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</si>
  <si>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</si>
  <si>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</si>
  <si>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</si>
  <si>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</si>
  <si>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</si>
  <si>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</si>
  <si>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</si>
  <si>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</si>
  <si>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</si>
  <si>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</si>
  <si>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</si>
  <si>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</si>
  <si>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</si>
  <si>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</si>
  <si>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</si>
  <si>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</si>
  <si>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</si>
  <si>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</si>
  <si>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</si>
  <si>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</si>
  <si>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</si>
  <si>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</si>
  <si>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</si>
  <si>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</si>
  <si>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</si>
  <si>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</si>
  <si>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</si>
  <si>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</si>
  <si>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</si>
  <si>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</si>
  <si>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</si>
  <si>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</si>
  <si>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</si>
  <si>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</si>
  <si>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</si>
  <si>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</si>
  <si>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</si>
  <si>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</si>
  <si>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</si>
  <si>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</si>
  <si>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</si>
  <si>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</si>
  <si>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</si>
  <si>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</si>
  <si>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</si>
  <si>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</si>
  <si>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</si>
  <si>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</si>
  <si>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</si>
  <si>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</si>
  <si>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</si>
  <si>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</si>
  <si>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</si>
  <si>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</si>
  <si>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</si>
  <si>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</si>
  <si>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</si>
  <si>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</si>
  <si>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</si>
  <si>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</si>
  <si>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</si>
  <si>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</si>
  <si>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</si>
  <si>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</si>
  <si>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</si>
  <si>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</si>
  <si>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</si>
  <si>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</si>
  <si>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</si>
  <si>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</si>
  <si>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</si>
  <si>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</si>
  <si>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</si>
  <si>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</si>
  <si>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</si>
  <si>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</si>
  <si>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</si>
  <si>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</si>
  <si>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</si>
  <si>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</si>
  <si>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</si>
  <si>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</si>
  <si>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</si>
  <si>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</si>
  <si>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</si>
  <si>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</si>
  <si>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</si>
  <si>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</si>
  <si>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</si>
  <si>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</si>
  <si>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</si>
  <si>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</si>
  <si>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</si>
  <si>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</si>
  <si>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</si>
  <si>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</si>
  <si>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</si>
  <si>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</si>
  <si>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</si>
  <si>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</si>
  <si>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</si>
  <si>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</si>
  <si>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</si>
  <si>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</si>
  <si>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</si>
  <si>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</si>
  <si>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</si>
  <si>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</si>
  <si>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</si>
  <si>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</si>
  <si>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</si>
  <si>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</si>
  <si>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</si>
  <si>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</si>
  <si>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</si>
  <si>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</si>
  <si>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</si>
  <si>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</si>
  <si>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</si>
  <si>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</si>
  <si>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</si>
  <si>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</si>
  <si>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</si>
  <si>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</si>
  <si>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</si>
  <si>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</si>
  <si>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</si>
  <si>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</si>
  <si>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</si>
  <si>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</si>
  <si>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</si>
  <si>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</si>
  <si>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</si>
  <si>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</si>
  <si>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</si>
  <si>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</si>
  <si>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</si>
  <si>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</si>
  <si>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</si>
  <si>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</si>
  <si>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</si>
  <si>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</si>
  <si>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</si>
  <si>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</si>
  <si>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</si>
  <si>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</si>
  <si>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</si>
  <si>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</si>
  <si>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</si>
  <si>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</si>
  <si>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</si>
  <si>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</si>
  <si>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</si>
  <si>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</si>
  <si>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</si>
  <si>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</si>
  <si>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</si>
  <si>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</si>
  <si>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</si>
  <si>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</si>
  <si>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</si>
  <si>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</si>
  <si>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</si>
  <si>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</si>
  <si>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</si>
  <si>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</si>
  <si>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</si>
  <si>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</si>
  <si>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</si>
  <si>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</si>
  <si>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</si>
  <si>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</si>
  <si>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</si>
  <si>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</si>
  <si>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</si>
  <si>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</si>
  <si>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</si>
  <si>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</si>
  <si>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</si>
  <si>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</si>
  <si>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</si>
  <si>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</si>
  <si>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</si>
  <si>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</si>
  <si>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</si>
  <si>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</si>
  <si>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</si>
  <si>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</si>
  <si>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</si>
  <si>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</si>
  <si>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</si>
  <si>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</si>
  <si>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</si>
  <si>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</si>
  <si>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</si>
  <si>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</si>
  <si>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</si>
  <si>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</si>
  <si>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</si>
  <si>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</si>
  <si>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</si>
  <si>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</si>
  <si>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</si>
  <si>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</si>
  <si>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</si>
  <si>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</si>
  <si>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</si>
  <si>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</si>
  <si>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</si>
  <si>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</si>
  <si>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</si>
  <si>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</si>
  <si>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</si>
  <si>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</si>
  <si>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</si>
  <si>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</si>
  <si>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</si>
  <si>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</si>
  <si>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</si>
  <si>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</si>
  <si>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</si>
  <si>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</si>
  <si>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</si>
  <si>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</si>
  <si>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</si>
  <si>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</si>
  <si>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</si>
  <si>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</si>
  <si>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</si>
  <si>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</si>
  <si>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</si>
  <si>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</si>
  <si>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</si>
  <si>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</si>
  <si>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</si>
  <si>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</si>
  <si>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</si>
  <si>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</si>
  <si>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</si>
  <si>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</si>
  <si>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</si>
  <si>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</si>
  <si>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</si>
  <si>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</si>
  <si>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</si>
  <si>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</si>
  <si>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</si>
  <si>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</si>
  <si>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</si>
  <si>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</si>
  <si>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</si>
  <si>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</si>
  <si>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</si>
  <si>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</si>
  <si>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</si>
  <si>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</si>
  <si>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</si>
  <si>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</si>
  <si>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</si>
  <si>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</si>
  <si>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</si>
  <si>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</si>
  <si>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</si>
  <si>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</si>
  <si>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</si>
  <si>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</si>
  <si>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</si>
  <si>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</si>
  <si>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</si>
  <si>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</si>
  <si>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</si>
  <si>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</si>
  <si>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</si>
  <si>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</si>
  <si>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</si>
  <si>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</si>
  <si>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</si>
  <si>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</si>
  <si>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</si>
  <si>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</si>
  <si>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</si>
  <si>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</si>
  <si>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</si>
  <si>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</si>
  <si>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</si>
  <si>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</si>
  <si>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</si>
  <si>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</si>
  <si>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</si>
  <si>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</si>
  <si>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</si>
  <si>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</si>
  <si>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</si>
  <si>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</si>
  <si>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</si>
  <si>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</si>
  <si>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</si>
  <si>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</si>
  <si>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</si>
  <si>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</si>
  <si>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</si>
  <si>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</si>
  <si>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</si>
  <si>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</si>
  <si>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</si>
  <si>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</si>
  <si>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</si>
  <si>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</si>
  <si>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</si>
  <si>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</si>
  <si>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</si>
  <si>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</si>
  <si>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</si>
  <si>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</si>
  <si>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</si>
  <si>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</si>
  <si>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</si>
  <si>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</si>
  <si>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</si>
  <si>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</si>
  <si>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</si>
  <si>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</si>
  <si>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</si>
  <si>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</si>
  <si>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</si>
  <si>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</si>
  <si>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</si>
  <si>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</si>
  <si>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</si>
  <si>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</si>
  <si>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</si>
  <si>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</si>
  <si>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</si>
  <si>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</si>
  <si>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</si>
  <si>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</si>
  <si>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</si>
  <si>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</si>
  <si>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</si>
  <si>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</si>
  <si>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</si>
  <si>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</si>
  <si>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</si>
  <si>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</si>
  <si>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</si>
  <si>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</si>
  <si>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</si>
  <si>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</si>
  <si>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</si>
  <si>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</si>
  <si>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</si>
  <si>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</si>
  <si>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</si>
  <si>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</si>
  <si>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</si>
  <si>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</si>
  <si>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</si>
  <si>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</si>
  <si>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</si>
  <si>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</si>
  <si>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</si>
  <si>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</si>
  <si>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</si>
  <si>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</si>
  <si>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</si>
  <si>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</si>
  <si>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</si>
  <si>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</si>
  <si>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</si>
  <si>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</si>
  <si>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</si>
  <si>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</si>
  <si>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</si>
  <si>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</si>
  <si>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</si>
  <si>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</si>
  <si>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</si>
  <si>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</si>
  <si>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</si>
  <si>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</si>
  <si>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</si>
  <si>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</si>
  <si>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</si>
  <si>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</si>
  <si>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</si>
  <si>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</si>
  <si>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</si>
  <si>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</si>
  <si>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</si>
  <si>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</si>
  <si>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</si>
  <si>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</si>
  <si>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</si>
  <si>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</si>
  <si>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</si>
  <si>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</si>
  <si>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</si>
  <si>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</si>
  <si>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</si>
  <si>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</si>
  <si>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</si>
  <si>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</si>
  <si>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</si>
  <si>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</si>
  <si>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</si>
  <si>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</si>
  <si>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</si>
  <si>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</si>
  <si>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</si>
  <si>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</si>
  <si>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</si>
  <si>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</si>
  <si>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</si>
  <si>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</si>
  <si>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</si>
  <si>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</si>
  <si>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</si>
  <si>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</si>
  <si>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</si>
  <si>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</si>
  <si>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</si>
  <si>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</si>
  <si>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</si>
  <si>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</si>
  <si>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</si>
  <si>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</si>
  <si>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</si>
  <si>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</si>
  <si>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</si>
  <si>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</si>
  <si>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</si>
  <si>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</si>
  <si>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</si>
  <si>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</si>
  <si>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</si>
  <si>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</si>
  <si>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</si>
  <si>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</si>
  <si>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</si>
  <si>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</si>
  <si>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</si>
  <si>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</si>
  <si>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</si>
  <si>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</si>
  <si>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</si>
  <si>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</si>
  <si>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</si>
  <si>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</si>
  <si>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</si>
  <si>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</si>
  <si>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</si>
  <si>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</si>
  <si>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</si>
  <si>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</si>
  <si>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</si>
  <si>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</si>
  <si>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</si>
  <si>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</si>
  <si>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</si>
  <si>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</si>
  <si>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</si>
  <si>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</si>
  <si>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</si>
  <si>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</si>
  <si>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</si>
  <si>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</si>
  <si>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</si>
  <si>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</si>
  <si>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</si>
  <si>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</si>
  <si>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</si>
  <si>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</si>
  <si>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</si>
  <si>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</si>
  <si>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</si>
  <si>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</si>
  <si>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</si>
  <si>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</si>
  <si>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</si>
  <si>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</si>
  <si>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</si>
  <si>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</si>
  <si>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</si>
  <si>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</si>
  <si>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</si>
  <si>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</si>
  <si>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</si>
  <si>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</si>
  <si>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</si>
  <si>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</si>
  <si>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</si>
  <si>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</si>
  <si>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</si>
  <si>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</si>
  <si>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</si>
  <si>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</si>
  <si>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</si>
  <si>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</si>
  <si>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</si>
  <si>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</si>
  <si>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</si>
  <si>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</si>
  <si>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</si>
  <si>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</si>
  <si>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</si>
  <si>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</si>
  <si>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</si>
  <si>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</si>
  <si>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</si>
  <si>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</si>
  <si>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</si>
  <si>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</si>
  <si>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</si>
  <si>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</si>
  <si>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</si>
  <si>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</si>
  <si>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</si>
  <si>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</si>
  <si>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</si>
  <si>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</si>
  <si>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</si>
  <si>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</si>
  <si>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</si>
  <si>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</si>
  <si>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</si>
  <si>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</si>
  <si>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</si>
  <si>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</si>
  <si>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</si>
  <si>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</si>
  <si>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</si>
  <si>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</si>
  <si>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</si>
  <si>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</si>
  <si>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</si>
  <si>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</si>
  <si>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</si>
  <si>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</si>
  <si>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</si>
  <si>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</si>
  <si>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</si>
  <si>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</si>
  <si>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</si>
  <si>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</si>
  <si>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</si>
  <si>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</si>
  <si>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</si>
  <si>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</si>
  <si>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</si>
  <si>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</si>
  <si>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</si>
  <si>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</si>
  <si>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</si>
  <si>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</si>
  <si>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</si>
  <si>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</si>
  <si>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</si>
  <si>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</si>
  <si>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</si>
  <si>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</si>
  <si>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</si>
  <si>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</si>
  <si>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</si>
  <si>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</si>
  <si>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</si>
  <si>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</si>
  <si>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</si>
  <si>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</si>
  <si>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</si>
  <si>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</si>
  <si>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</si>
  <si>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</si>
  <si>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</si>
  <si>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</si>
  <si>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</si>
  <si>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</si>
  <si>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</si>
  <si>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</si>
  <si>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</si>
  <si>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</si>
  <si>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</si>
  <si>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</si>
  <si>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</si>
  <si>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</si>
  <si>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</si>
  <si>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</si>
  <si>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</si>
  <si>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</si>
  <si>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</si>
  <si>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</si>
  <si>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</si>
  <si>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</si>
  <si>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</si>
  <si>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</si>
  <si>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</si>
  <si>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</si>
  <si>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</si>
  <si>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</si>
  <si>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</si>
  <si>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</si>
  <si>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</si>
  <si>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</si>
  <si>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</si>
  <si>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</si>
  <si>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</si>
  <si>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</si>
  <si>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</si>
  <si>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</si>
  <si>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</si>
  <si>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</si>
  <si>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</si>
  <si>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</si>
  <si>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</si>
  <si>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</si>
  <si>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</si>
  <si>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</si>
  <si>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</si>
  <si>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</si>
  <si>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</si>
  <si>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</si>
  <si>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</si>
  <si>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</si>
  <si>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</si>
  <si>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</si>
  <si>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</si>
  <si>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</si>
  <si>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</si>
  <si>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</si>
  <si>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</si>
  <si>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</si>
  <si>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</si>
  <si>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</si>
  <si>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</si>
  <si>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</si>
  <si>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</si>
  <si>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</si>
  <si>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</si>
  <si>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</si>
  <si>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</si>
  <si>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</si>
  <si>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</si>
  <si>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</si>
  <si>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</si>
  <si>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</si>
  <si>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</si>
  <si>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</si>
  <si>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</si>
  <si>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</si>
  <si>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</si>
  <si>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</si>
  <si>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</si>
  <si>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</si>
  <si>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</si>
  <si>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</si>
  <si>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</si>
  <si>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</si>
  <si>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</si>
  <si>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</si>
  <si>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</si>
  <si>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</si>
  <si>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</si>
  <si>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</si>
  <si>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</si>
  <si>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</si>
  <si>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</si>
  <si>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</si>
  <si>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</si>
  <si>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</si>
  <si>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</si>
  <si>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</si>
  <si>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</si>
  <si>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</si>
  <si>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</si>
  <si>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</si>
  <si>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</si>
  <si>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</si>
  <si>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</si>
  <si>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</si>
  <si>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</si>
  <si>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</si>
  <si>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</si>
  <si>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</si>
  <si>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</si>
  <si>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</si>
  <si>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</si>
  <si>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</si>
  <si>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</si>
  <si>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</si>
  <si>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</si>
  <si>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</si>
  <si>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</si>
  <si>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</si>
  <si>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</si>
  <si>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</si>
  <si>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</si>
  <si>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</si>
  <si>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</si>
  <si>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</si>
  <si>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</si>
  <si>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</si>
  <si>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</si>
  <si>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</si>
  <si>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</si>
  <si>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</si>
  <si>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</si>
  <si>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</si>
  <si>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</si>
  <si>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</si>
  <si>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</si>
  <si>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</si>
  <si>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</si>
  <si>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</si>
  <si>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</si>
  <si>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</si>
  <si>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</si>
  <si>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</si>
  <si>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</si>
  <si>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</si>
  <si>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</si>
  <si>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</si>
  <si>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</si>
  <si>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</si>
  <si>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</si>
  <si>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</si>
  <si>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</si>
  <si>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</si>
  <si>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</si>
  <si>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</si>
  <si>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</si>
  <si>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</si>
  <si>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</si>
  <si>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</si>
  <si>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</si>
  <si>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</si>
  <si>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</si>
  <si>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</si>
  <si>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</si>
  <si>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</si>
  <si>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</si>
  <si>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</si>
  <si>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</si>
  <si>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</si>
  <si>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</si>
  <si>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</si>
  <si>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</si>
  <si>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</si>
  <si>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</si>
  <si>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</si>
  <si>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</si>
  <si>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</si>
  <si>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</si>
  <si>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</si>
  <si>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</si>
  <si>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</si>
  <si>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</si>
  <si>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</si>
  <si>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</si>
  <si>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</si>
  <si>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</si>
  <si>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</si>
  <si>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</si>
  <si>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</si>
  <si>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</si>
  <si>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</si>
  <si>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</si>
  <si>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</si>
  <si>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</si>
  <si>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</si>
  <si>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</si>
  <si>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</si>
  <si>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</si>
  <si>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</si>
  <si>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</si>
  <si>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</si>
  <si>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</si>
  <si>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</si>
  <si>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</si>
  <si>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</si>
  <si>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</si>
  <si>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</si>
  <si>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</si>
  <si>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</si>
  <si>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</si>
  <si>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</si>
  <si>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</si>
  <si>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</si>
  <si>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</si>
  <si>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</si>
  <si>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</si>
  <si>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</si>
  <si>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</si>
  <si>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</si>
  <si>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</si>
  <si>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</si>
  <si>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</si>
  <si>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</si>
  <si>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</si>
  <si>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</si>
  <si>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</si>
  <si>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</si>
  <si>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</si>
  <si>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</si>
  <si>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</si>
  <si>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</si>
  <si>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</si>
  <si>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</si>
  <si>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</si>
  <si>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</si>
  <si>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</si>
  <si>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</si>
  <si>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</si>
  <si>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</si>
  <si>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</si>
  <si>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</si>
  <si>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</si>
  <si>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</si>
  <si>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</si>
  <si>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</si>
  <si>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</si>
  <si>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</si>
  <si>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</si>
  <si>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</si>
  <si>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</si>
  <si>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</si>
  <si>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</si>
  <si>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</si>
  <si>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</si>
  <si>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</si>
  <si>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</si>
  <si>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</si>
  <si>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</si>
  <si>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</si>
  <si>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</si>
  <si>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</si>
  <si>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</si>
  <si>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</si>
  <si>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</si>
  <si>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</si>
  <si>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</si>
  <si>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</si>
  <si>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</si>
  <si>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</si>
  <si>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</si>
  <si>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</si>
  <si>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</si>
  <si>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</si>
  <si>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</si>
  <si>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</si>
  <si>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</si>
  <si>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</si>
  <si>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</si>
  <si>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</si>
  <si>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</si>
  <si>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</si>
  <si>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</si>
  <si>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</si>
  <si>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</si>
  <si>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</si>
  <si>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</si>
  <si>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</si>
  <si>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</si>
  <si>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</si>
  <si>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</si>
  <si>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</si>
  <si>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</si>
  <si>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</si>
  <si>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</si>
  <si>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</si>
  <si>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</si>
  <si>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</si>
  <si>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</si>
  <si>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</si>
  <si>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</si>
  <si>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</si>
  <si>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</si>
  <si>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</si>
  <si>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</si>
  <si>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</si>
  <si>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</si>
  <si>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</si>
  <si>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</si>
  <si>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</si>
  <si>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</si>
  <si>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</si>
  <si>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</si>
  <si>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</si>
  <si>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</si>
  <si>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</si>
  <si>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</si>
  <si>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</si>
  <si>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</si>
  <si>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</si>
  <si>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</si>
  <si>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</si>
  <si>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</si>
  <si>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</si>
  <si>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</si>
  <si>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</si>
  <si>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</si>
  <si>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</si>
  <si>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</si>
  <si>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</si>
  <si>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</si>
  <si>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</si>
  <si>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</si>
  <si>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</si>
  <si>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</si>
  <si>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</si>
  <si>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</si>
  <si>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</si>
  <si>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</si>
  <si>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</si>
  <si>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</si>
  <si>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</si>
  <si>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</si>
  <si>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</si>
  <si>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</si>
  <si>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</si>
  <si>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</si>
  <si>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</si>
  <si>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</si>
  <si>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</si>
  <si>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</si>
  <si>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</si>
  <si>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</si>
  <si>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</si>
  <si>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</si>
  <si>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</si>
  <si>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</si>
  <si>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</si>
  <si>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</si>
  <si>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</si>
  <si>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</si>
  <si>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</si>
  <si>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</si>
  <si>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</si>
  <si>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</si>
  <si>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</si>
  <si>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</si>
  <si>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</si>
  <si>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</si>
  <si>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</si>
  <si>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</si>
  <si>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</si>
  <si>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</si>
  <si>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</si>
  <si>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</si>
  <si>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</si>
  <si>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</si>
  <si>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</si>
  <si>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</si>
  <si>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</si>
  <si>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</si>
  <si>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</si>
  <si>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</si>
  <si>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</si>
  <si>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</si>
  <si>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</si>
  <si>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</si>
  <si>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</si>
  <si>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</si>
  <si>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</si>
  <si>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</si>
  <si>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</si>
  <si>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</si>
  <si>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</si>
  <si>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</si>
  <si>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</si>
  <si>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</si>
  <si>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</si>
  <si>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</si>
  <si>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</si>
  <si>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</si>
  <si>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</si>
  <si>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</si>
  <si>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</si>
  <si>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</si>
  <si>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</si>
  <si>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</si>
  <si>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</si>
  <si>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</si>
  <si>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</si>
  <si>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</si>
  <si>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</si>
  <si>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</si>
  <si>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</si>
  <si>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</si>
  <si>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</si>
  <si>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</si>
  <si>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</si>
  <si>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</si>
  <si>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</si>
  <si>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</si>
  <si>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</si>
  <si>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</si>
  <si>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</si>
  <si>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</si>
  <si>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</si>
  <si>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</si>
  <si>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</si>
  <si>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</si>
  <si>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</si>
  <si>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</si>
  <si>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</si>
  <si>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</si>
  <si>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</si>
  <si>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</si>
  <si>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</si>
  <si>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</si>
  <si>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</si>
  <si>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</si>
  <si>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</si>
  <si>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</si>
  <si>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</si>
  <si>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</si>
  <si>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</si>
  <si>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</si>
  <si>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</si>
  <si>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</si>
  <si>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</si>
  <si>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</si>
  <si>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</si>
  <si>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</si>
  <si>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</si>
  <si>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</si>
  <si>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</si>
  <si>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</si>
  <si>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</si>
  <si>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</si>
  <si>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</si>
  <si>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</si>
  <si>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</si>
  <si>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</si>
  <si>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</si>
  <si>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</si>
  <si>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</si>
  <si>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</si>
  <si>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</si>
  <si>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</si>
  <si>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</si>
  <si>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</si>
  <si>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</si>
  <si>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</si>
  <si>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</si>
  <si>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</si>
  <si>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</si>
  <si>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</si>
  <si>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</si>
  <si>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</si>
  <si>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</si>
  <si>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</si>
  <si>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</si>
  <si>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</si>
  <si>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</si>
  <si>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</si>
  <si>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</si>
  <si>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</si>
  <si>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</si>
  <si>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</si>
  <si>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</si>
  <si>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</si>
  <si>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</si>
  <si>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</si>
  <si>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</si>
  <si>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</si>
  <si>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</si>
  <si>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</si>
  <si>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</si>
  <si>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</si>
  <si>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</si>
  <si>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</si>
  <si>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</si>
  <si>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</si>
  <si>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</si>
  <si>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</si>
  <si>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</si>
  <si>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</si>
  <si>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</si>
  <si>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</si>
  <si>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</si>
  <si>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</si>
  <si>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</si>
  <si>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</si>
  <si>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</si>
  <si>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</si>
  <si>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</si>
  <si>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</si>
  <si>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</si>
  <si>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</si>
  <si>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</si>
  <si>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</si>
  <si>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</si>
  <si>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</si>
  <si>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</si>
  <si>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</si>
  <si>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</si>
  <si>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</si>
  <si>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</si>
  <si>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</si>
  <si>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</si>
  <si>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</si>
  <si>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</si>
  <si>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</si>
  <si>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</si>
  <si>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</si>
  <si>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</si>
  <si>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</si>
  <si>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</si>
  <si>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</si>
  <si>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</si>
  <si>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</si>
  <si>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</si>
  <si>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</si>
  <si>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</si>
  <si>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</si>
  <si>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</si>
  <si>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</si>
  <si>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</si>
  <si>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</si>
  <si>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</si>
  <si>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</si>
  <si>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</si>
  <si>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</si>
  <si>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</si>
  <si>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</si>
  <si>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</si>
  <si>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</si>
  <si>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</si>
  <si>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</si>
  <si>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</si>
  <si>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</si>
  <si>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</si>
  <si>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</si>
  <si>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</si>
  <si>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</si>
  <si>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</si>
  <si>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</si>
  <si>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</si>
  <si>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</si>
  <si>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</si>
  <si>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</si>
  <si>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</si>
  <si>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</si>
  <si>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</si>
  <si>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</si>
  <si>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</si>
  <si>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</si>
  <si>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</si>
  <si>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</si>
  <si>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</si>
  <si>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</si>
  <si>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</si>
  <si>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</si>
  <si>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</si>
  <si>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</si>
  <si>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</si>
  <si>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</si>
  <si>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</si>
  <si>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</si>
  <si>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</si>
  <si>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</si>
  <si>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</si>
  <si>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</si>
  <si>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</si>
  <si>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</si>
  <si>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</si>
  <si>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</si>
  <si>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</si>
  <si>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</si>
  <si>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</si>
  <si>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</si>
  <si>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</si>
  <si>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</si>
  <si>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</si>
  <si>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</si>
  <si>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</si>
  <si>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</si>
  <si>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</si>
  <si>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</si>
  <si>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</si>
  <si>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</si>
  <si>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</si>
  <si>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</si>
  <si>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</si>
  <si>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</si>
  <si>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</si>
  <si>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</si>
  <si>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</si>
  <si>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</si>
  <si>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</si>
  <si>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</si>
  <si>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</si>
  <si>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</si>
  <si>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</si>
  <si>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</si>
  <si>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</si>
  <si>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</si>
  <si>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</si>
  <si>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</si>
  <si>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</si>
  <si>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</si>
  <si>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</si>
  <si>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</si>
  <si>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</si>
  <si>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</si>
  <si>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</si>
  <si>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</si>
  <si>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</si>
  <si>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</si>
  <si>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</si>
  <si>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</si>
  <si>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</si>
  <si>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</si>
  <si>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</si>
  <si>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</si>
  <si>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</si>
  <si>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</si>
  <si>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</si>
  <si>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</si>
  <si>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</si>
  <si>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</si>
  <si>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</si>
  <si>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</si>
  <si>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</si>
  <si>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</si>
  <si>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</si>
  <si>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</si>
  <si>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</si>
  <si>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</si>
  <si>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</si>
  <si>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</si>
  <si>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</si>
  <si>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</si>
  <si>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</si>
  <si>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</si>
  <si>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</si>
  <si>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</si>
  <si>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</si>
  <si>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</si>
  <si>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</si>
  <si>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</si>
  <si>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</si>
  <si>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</si>
  <si>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</si>
  <si>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</si>
  <si>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</si>
  <si>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</si>
  <si>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</si>
  <si>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</si>
  <si>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</si>
  <si>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</si>
  <si>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</si>
  <si>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</si>
  <si>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</si>
  <si>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</si>
  <si>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</si>
  <si>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</si>
  <si>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</si>
  <si>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</si>
  <si>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</si>
  <si>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</si>
  <si>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</si>
  <si>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</si>
  <si>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</si>
  <si>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</si>
  <si>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</si>
  <si>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</si>
  <si>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</si>
  <si>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</si>
  <si>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</si>
  <si>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</si>
  <si>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</si>
  <si>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</si>
  <si>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</si>
  <si>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</si>
  <si>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</si>
  <si>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</si>
  <si>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</si>
  <si>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</si>
  <si>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</si>
  <si>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</si>
  <si>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</si>
  <si>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</si>
  <si>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</si>
  <si>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</si>
  <si>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</si>
  <si>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</si>
  <si>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</si>
  <si>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</si>
  <si>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</si>
  <si>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</si>
  <si>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</si>
  <si>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</si>
  <si>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</si>
  <si>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</si>
  <si>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</si>
  <si>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</si>
  <si>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</si>
  <si>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</si>
  <si>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</si>
  <si>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</si>
  <si>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</si>
  <si>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</si>
  <si>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</si>
  <si>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</si>
  <si>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</si>
  <si>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</si>
  <si>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</si>
  <si>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</si>
  <si>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</si>
  <si>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</si>
  <si>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</si>
  <si>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</si>
  <si>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</si>
  <si>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</si>
  <si>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</si>
  <si>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</si>
  <si>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</si>
  <si>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</si>
  <si>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</si>
  <si>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</si>
  <si>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</si>
  <si>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</si>
  <si>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</si>
  <si>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</si>
  <si>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</si>
  <si>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</si>
  <si>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</si>
  <si>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</si>
  <si>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</si>
  <si>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</si>
  <si>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</si>
  <si>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</si>
  <si>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</si>
  <si>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</si>
  <si>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</si>
  <si>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</si>
  <si>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</si>
  <si>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</si>
  <si>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</si>
  <si>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</si>
  <si>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</si>
  <si>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</si>
  <si>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</si>
  <si>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</si>
  <si>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</si>
  <si>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</si>
  <si>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</si>
  <si>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</si>
  <si>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</si>
  <si>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</si>
  <si>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</si>
  <si>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</si>
  <si>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</si>
  <si>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</si>
  <si>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</si>
  <si>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</si>
  <si>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</si>
  <si>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</si>
  <si>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</si>
  <si>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</si>
  <si>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</si>
  <si>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</si>
  <si>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</si>
  <si>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</si>
  <si>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</si>
  <si>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</si>
  <si>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</si>
  <si>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</si>
  <si>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</si>
  <si>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</si>
  <si>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</si>
  <si>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</si>
  <si>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</si>
  <si>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</si>
  <si>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</si>
  <si>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</si>
  <si>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</si>
  <si>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</si>
  <si>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</si>
  <si>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</si>
  <si>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</si>
  <si>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</si>
  <si>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</si>
  <si>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</si>
  <si>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</si>
  <si>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</si>
  <si>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</si>
  <si>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</si>
  <si>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</si>
  <si>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</si>
  <si>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</si>
  <si>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</si>
  <si>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</si>
  <si>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</si>
  <si>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</si>
  <si>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</si>
  <si>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</si>
  <si>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</si>
  <si>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</si>
  <si>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</si>
  <si>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</si>
  <si>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</si>
  <si>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</si>
  <si>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</si>
  <si>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</si>
  <si>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</si>
  <si>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</si>
  <si>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</si>
  <si>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</si>
  <si>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</si>
  <si>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</si>
  <si>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</si>
  <si>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</si>
  <si>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</si>
  <si>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</si>
  <si>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</si>
  <si>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</si>
  <si>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</si>
  <si>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</si>
  <si>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</si>
  <si>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</si>
  <si>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</si>
  <si>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</si>
  <si>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</si>
  <si>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</si>
  <si>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</si>
  <si>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</si>
  <si>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</si>
  <si>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</si>
  <si>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</si>
  <si>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</si>
  <si>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</si>
  <si>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</si>
  <si>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</si>
  <si>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</si>
  <si>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</si>
  <si>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</si>
  <si>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</si>
  <si>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</si>
  <si>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</si>
  <si>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</si>
  <si>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</si>
  <si>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</si>
  <si>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</si>
  <si>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</si>
  <si>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</si>
  <si>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</si>
  <si>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</si>
  <si>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</si>
  <si>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</si>
  <si>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</si>
  <si>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</si>
  <si>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</si>
  <si>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</si>
  <si>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</si>
  <si>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</si>
  <si>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</si>
  <si>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</si>
  <si>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</si>
  <si>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</si>
  <si>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</si>
  <si>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</si>
  <si>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</si>
  <si>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</si>
  <si>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</si>
  <si>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</si>
  <si>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</si>
  <si>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</si>
  <si>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</si>
  <si>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</si>
  <si>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</si>
  <si>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</si>
  <si>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</si>
  <si>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</si>
  <si>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</si>
  <si>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</si>
  <si>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</si>
  <si>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</si>
  <si>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</si>
  <si>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</si>
  <si>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</si>
  <si>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</si>
  <si>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</si>
  <si>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</si>
  <si>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</si>
  <si>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</si>
  <si>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</si>
  <si>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</si>
  <si>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</si>
  <si>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</si>
  <si>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</si>
  <si>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</si>
  <si>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</si>
  <si>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</si>
  <si>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</si>
  <si>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</si>
  <si>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</si>
  <si>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</si>
  <si>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</si>
  <si>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</si>
  <si>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</si>
  <si>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</si>
  <si>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</si>
  <si>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</si>
  <si>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</si>
  <si>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</si>
  <si>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</si>
  <si>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</si>
  <si>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</si>
  <si>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</si>
  <si>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</si>
  <si>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</si>
  <si>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</si>
  <si>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</si>
  <si>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</si>
  <si>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</si>
  <si>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</si>
  <si>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</si>
  <si>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</si>
  <si>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</si>
  <si>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</si>
  <si>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</si>
  <si>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</si>
  <si>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</si>
  <si>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</si>
  <si>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</si>
  <si>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</si>
  <si>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</si>
  <si>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</si>
  <si>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</si>
  <si>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</si>
  <si>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</si>
  <si>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</si>
  <si>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</si>
  <si>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</si>
  <si>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</si>
  <si>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</si>
  <si>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</si>
  <si>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</si>
  <si>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</si>
  <si>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</si>
  <si>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</si>
  <si>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</si>
  <si>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</si>
  <si>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</si>
  <si>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</si>
  <si>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</si>
  <si>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</si>
  <si>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</si>
  <si>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</si>
  <si>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</si>
  <si>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</si>
  <si>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</si>
  <si>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</si>
  <si>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</si>
  <si>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</si>
  <si>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</si>
  <si>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</si>
  <si>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</si>
  <si>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</si>
  <si>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</si>
  <si>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</si>
  <si>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</si>
  <si>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</si>
  <si>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</si>
  <si>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</si>
  <si>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</si>
  <si>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</si>
  <si>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</si>
  <si>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</si>
  <si>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</si>
  <si>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</si>
  <si>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</si>
  <si>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</si>
  <si>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</si>
  <si>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</si>
  <si>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</si>
  <si>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</si>
  <si>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</si>
  <si>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</si>
  <si>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</si>
  <si>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</si>
  <si>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</si>
  <si>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</si>
  <si>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</si>
  <si>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</si>
  <si>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</si>
  <si>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</si>
  <si>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</si>
  <si>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</si>
  <si>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</si>
  <si>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</si>
  <si>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</si>
  <si>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</si>
  <si>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</si>
  <si>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</si>
  <si>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</si>
  <si>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</si>
  <si>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</si>
  <si>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</si>
  <si>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</si>
  <si>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</si>
  <si>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</si>
  <si>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</si>
  <si>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</si>
  <si>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</si>
  <si>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</si>
  <si>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</si>
  <si>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</si>
  <si>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</si>
  <si>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</si>
  <si>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</si>
  <si>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</si>
  <si>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</si>
  <si>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</si>
  <si>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</si>
  <si>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</si>
  <si>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</si>
  <si>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</si>
  <si>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</si>
  <si>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</si>
  <si>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</si>
  <si>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</si>
  <si>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</si>
  <si>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</si>
  <si>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</si>
  <si>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</si>
  <si>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</si>
  <si>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</si>
  <si>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</si>
  <si>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</si>
  <si>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</si>
  <si>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</si>
  <si>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</si>
  <si>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</si>
  <si>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</si>
  <si>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</si>
  <si>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</si>
  <si>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</si>
  <si>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</si>
  <si>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</si>
  <si>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</si>
  <si>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</si>
  <si>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</si>
  <si>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</si>
  <si>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</si>
  <si>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</si>
  <si>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</si>
  <si>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</si>
  <si>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</si>
  <si>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</si>
  <si>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</si>
  <si>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</si>
  <si>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</si>
  <si>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</si>
  <si>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</si>
  <si>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</si>
  <si>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</si>
  <si>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</si>
  <si>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</si>
  <si>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</si>
  <si>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</si>
  <si>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</si>
  <si>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</si>
  <si>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</si>
  <si>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</si>
  <si>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</si>
  <si>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</si>
  <si>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</si>
  <si>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</si>
  <si>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</si>
  <si>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</si>
  <si>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</si>
  <si>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</si>
  <si>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</si>
  <si>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</si>
  <si>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</si>
  <si>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</si>
  <si>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</si>
  <si>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</si>
  <si>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</si>
  <si>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</si>
  <si>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</si>
  <si>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</si>
  <si>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</si>
  <si>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</si>
  <si>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</si>
  <si>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</si>
  <si>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</si>
  <si>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</si>
  <si>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</si>
  <si>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</si>
  <si>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</si>
  <si>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</si>
  <si>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</si>
  <si>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</si>
  <si>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</si>
  <si>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</si>
  <si>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</si>
  <si>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</si>
  <si>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</si>
  <si>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</si>
  <si>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</si>
  <si>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</si>
  <si>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</si>
  <si>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</si>
  <si>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</si>
  <si>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</si>
  <si>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</si>
  <si>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</si>
  <si>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</si>
  <si>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</si>
  <si>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</si>
  <si>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</si>
  <si>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</si>
  <si>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</si>
  <si>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</si>
  <si>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</si>
  <si>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</si>
  <si>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</si>
  <si>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</si>
  <si>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</si>
  <si>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</si>
  <si>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</si>
  <si>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</si>
  <si>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</si>
  <si>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</si>
  <si>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</si>
  <si>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</si>
  <si>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</si>
  <si>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</si>
  <si>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</si>
  <si>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</si>
  <si>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</si>
  <si>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</si>
  <si>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</si>
  <si>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</si>
  <si>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</si>
  <si>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</si>
  <si>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</si>
  <si>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</si>
  <si>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</si>
  <si>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</si>
  <si>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</si>
  <si>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</si>
  <si>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</si>
  <si>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</si>
  <si>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</si>
  <si>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</si>
  <si>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</si>
  <si>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</si>
  <si>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</si>
  <si>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</si>
  <si>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</si>
  <si>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</si>
  <si>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</si>
  <si>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</si>
  <si>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</si>
  <si>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</si>
  <si>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</si>
  <si>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</si>
  <si>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</si>
  <si>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</si>
  <si>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</si>
  <si>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</si>
  <si>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</si>
  <si>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</si>
  <si>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</si>
  <si>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</si>
  <si>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</si>
  <si>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</si>
  <si>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</si>
  <si>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</si>
  <si>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</si>
  <si>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</si>
  <si>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</si>
  <si>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</si>
  <si>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</si>
  <si>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</si>
  <si>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</si>
  <si>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</si>
  <si>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</si>
  <si>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</si>
  <si>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</si>
  <si>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</si>
  <si>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</si>
  <si>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</si>
  <si>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</si>
  <si>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</si>
  <si>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</si>
  <si>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</si>
  <si>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</si>
  <si>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</si>
  <si>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</si>
  <si>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</si>
  <si>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</si>
  <si>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</si>
  <si>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</si>
  <si>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</si>
  <si>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</si>
  <si>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</si>
  <si>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</si>
  <si>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</si>
  <si>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</si>
  <si>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</si>
  <si>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</si>
  <si>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</si>
  <si>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</si>
  <si>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</si>
  <si>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</si>
  <si>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</si>
  <si>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</si>
  <si>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</si>
  <si>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</si>
  <si>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</si>
  <si>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</si>
  <si>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</si>
  <si>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</si>
  <si>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</si>
  <si>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</si>
  <si>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</si>
  <si>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</si>
  <si>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</si>
  <si>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</si>
  <si>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</si>
  <si>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</si>
  <si>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</si>
  <si>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</si>
  <si>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</si>
  <si>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</si>
  <si>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</si>
  <si>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</si>
  <si>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</si>
  <si>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</si>
  <si>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</si>
  <si>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</si>
  <si>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</si>
  <si>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</si>
  <si>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</si>
  <si>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</si>
  <si>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</si>
  <si>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</si>
  <si>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</si>
  <si>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</si>
  <si>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</si>
  <si>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</si>
  <si>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</si>
  <si>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</si>
  <si>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</si>
  <si>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</si>
  <si>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</si>
  <si>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</si>
  <si>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</si>
  <si>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</si>
  <si>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</si>
  <si>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</si>
  <si>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</si>
  <si>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</si>
  <si>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</si>
  <si>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</si>
  <si>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</si>
  <si>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</si>
  <si>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</si>
  <si>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</si>
  <si>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</si>
  <si>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</si>
  <si>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</si>
  <si>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</si>
  <si>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</si>
  <si>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</si>
  <si>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</si>
  <si>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</si>
  <si>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</si>
  <si>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</si>
  <si>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</si>
  <si>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</si>
  <si>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</si>
  <si>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</si>
  <si>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</si>
  <si>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</si>
  <si>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</si>
  <si>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</si>
  <si>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</si>
  <si>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</si>
  <si>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</si>
  <si>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</si>
  <si>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</si>
  <si>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</si>
  <si>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</si>
  <si>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</si>
  <si>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</si>
  <si>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</si>
  <si>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</si>
  <si>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</si>
  <si>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</si>
  <si>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</si>
  <si>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</si>
  <si>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</si>
  <si>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</si>
  <si>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</si>
  <si>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</si>
  <si>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</si>
  <si>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</si>
  <si>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</si>
  <si>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</si>
  <si>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</si>
  <si>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</si>
  <si>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</si>
  <si>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</si>
  <si>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</si>
  <si>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</si>
  <si>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</si>
  <si>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</si>
  <si>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</si>
  <si>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</si>
  <si>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</si>
  <si>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</si>
  <si>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</si>
  <si>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</si>
  <si>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</si>
  <si>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</si>
  <si>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</si>
  <si>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</si>
  <si>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</si>
  <si>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</si>
  <si>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</si>
  <si>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</si>
  <si>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</si>
  <si>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</si>
  <si>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</si>
  <si>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</si>
  <si>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</si>
  <si>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</si>
  <si>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</si>
  <si>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</si>
  <si>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</si>
  <si>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</si>
  <si>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</si>
  <si>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</si>
  <si>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</si>
  <si>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</si>
  <si>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</si>
  <si>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</si>
  <si>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</si>
  <si>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</si>
  <si>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</si>
  <si>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</si>
  <si>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</si>
  <si>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</si>
  <si>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</si>
  <si>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</si>
  <si>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</si>
  <si>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</si>
  <si>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</si>
  <si>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</si>
  <si>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</si>
  <si>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</si>
  <si>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</si>
  <si>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</si>
  <si>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</si>
  <si>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</si>
  <si>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</si>
  <si>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</si>
  <si>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</si>
  <si>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</si>
  <si>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</si>
  <si>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</si>
  <si>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</si>
  <si>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</si>
  <si>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</si>
  <si>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</si>
  <si>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</si>
  <si>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</si>
  <si>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</si>
  <si>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</si>
  <si>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</si>
  <si>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</si>
  <si>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</si>
  <si>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</si>
  <si>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</si>
  <si>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</si>
  <si>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</si>
  <si>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</si>
  <si>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</si>
  <si>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</si>
  <si>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</si>
  <si>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</si>
  <si>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</si>
  <si>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</si>
  <si>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</si>
  <si>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</si>
  <si>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</si>
  <si>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</si>
  <si>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</si>
  <si>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</si>
  <si>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</si>
  <si>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</si>
  <si>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</si>
  <si>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</si>
  <si>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</si>
  <si>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</si>
  <si>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</si>
  <si>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</si>
  <si>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</si>
  <si>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</si>
  <si>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</si>
  <si>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</si>
  <si>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</si>
  <si>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</si>
  <si>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</si>
  <si>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</si>
  <si>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</si>
  <si>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</si>
  <si>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</si>
  <si>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</si>
  <si>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</si>
  <si>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</si>
  <si>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</si>
  <si>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</si>
  <si>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</si>
  <si>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</si>
  <si>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</si>
  <si>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</si>
  <si>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</si>
  <si>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</si>
  <si>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</si>
  <si>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</si>
  <si>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</si>
  <si>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</si>
  <si>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</si>
  <si>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</si>
  <si>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</si>
  <si>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</si>
  <si>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</si>
  <si>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</si>
  <si>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</si>
  <si>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</si>
  <si>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</si>
  <si>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</si>
  <si>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</si>
  <si>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</si>
  <si>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</si>
  <si>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</si>
  <si>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</si>
  <si>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</si>
  <si>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</si>
  <si>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</si>
  <si>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</si>
  <si>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</si>
  <si>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</si>
  <si>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</si>
  <si>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</si>
  <si>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</si>
  <si>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</si>
  <si>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</si>
  <si>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</si>
  <si>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</si>
  <si>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</si>
  <si>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</si>
  <si>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</si>
  <si>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</si>
  <si>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</si>
  <si>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</si>
  <si>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</si>
  <si>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</si>
  <si>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</si>
  <si>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</si>
  <si>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</si>
  <si>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</si>
  <si>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</si>
  <si>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</si>
  <si>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</si>
  <si>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</si>
  <si>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</si>
  <si>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</si>
  <si>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</si>
  <si>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</si>
  <si>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</si>
  <si>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</si>
  <si>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</si>
  <si>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</si>
  <si>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</si>
  <si>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</si>
  <si>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</si>
  <si>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</si>
  <si>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</si>
  <si>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</si>
  <si>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</si>
  <si>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</si>
  <si>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</si>
  <si>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</si>
  <si>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</si>
  <si>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</si>
  <si>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</si>
  <si>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</si>
  <si>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</si>
  <si>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</si>
  <si>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</si>
  <si>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</si>
  <si>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</si>
  <si>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</si>
  <si>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</si>
  <si>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</si>
  <si>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</si>
  <si>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</si>
  <si>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</si>
  <si>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</si>
  <si>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</si>
  <si>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</si>
  <si>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</si>
  <si>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</si>
  <si>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</si>
  <si>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</si>
  <si>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</si>
  <si>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</si>
  <si>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</si>
  <si>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</si>
  <si>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</si>
  <si>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</si>
  <si>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</si>
  <si>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</si>
  <si>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</si>
  <si>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</si>
  <si>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</si>
  <si>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</si>
  <si>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</si>
  <si>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</si>
  <si>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</si>
  <si>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</si>
  <si>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</si>
  <si>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</si>
  <si>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</si>
  <si>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</si>
  <si>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</si>
  <si>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</si>
  <si>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</si>
  <si>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</si>
  <si>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</si>
  <si>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</si>
  <si>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</si>
  <si>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</si>
  <si>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</si>
  <si>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</si>
  <si>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</si>
  <si>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</si>
  <si>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</si>
  <si>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</si>
  <si>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</si>
  <si>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</si>
  <si>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</si>
  <si>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</si>
  <si>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</si>
  <si>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</si>
  <si>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</si>
  <si>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</si>
  <si>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</si>
  <si>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</si>
  <si>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</si>
  <si>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</si>
  <si>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</si>
  <si>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</si>
  <si>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</si>
  <si>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</si>
  <si>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</si>
  <si>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</si>
  <si>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</si>
  <si>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</si>
  <si>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</si>
  <si>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</si>
  <si>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</si>
  <si>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</si>
  <si>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</si>
  <si>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</si>
  <si>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</si>
  <si>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</si>
  <si>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</si>
  <si>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</si>
  <si>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</si>
  <si>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</si>
  <si>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</si>
  <si>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</si>
  <si>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</si>
  <si>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</si>
  <si>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</si>
  <si>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</si>
  <si>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</si>
  <si>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</si>
  <si>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</si>
  <si>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</si>
  <si>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</si>
  <si>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</si>
  <si>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</si>
  <si>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</si>
  <si>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</si>
  <si>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</si>
  <si>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</si>
  <si>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</si>
  <si>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</si>
  <si>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</si>
  <si>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</si>
  <si>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</si>
  <si>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</si>
  <si>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</si>
  <si>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</si>
  <si>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</si>
  <si>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</si>
  <si>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</si>
  <si>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</si>
  <si>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</si>
  <si>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</si>
  <si>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</si>
  <si>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</si>
  <si>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</si>
  <si>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</si>
  <si>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</si>
  <si>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</si>
  <si>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</si>
  <si>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</si>
  <si>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</si>
  <si>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</si>
  <si>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</si>
  <si>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</si>
  <si>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</si>
  <si>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</si>
  <si>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</si>
  <si>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</si>
  <si>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</si>
  <si>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</si>
  <si>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</si>
  <si>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</si>
  <si>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</si>
  <si>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</si>
  <si>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</si>
  <si>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</si>
  <si>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</si>
  <si>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</si>
  <si>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</si>
  <si>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</si>
  <si>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</si>
  <si>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</si>
  <si>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</si>
  <si>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</si>
  <si>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</si>
  <si>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</si>
  <si>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</si>
  <si>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</si>
  <si>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</si>
  <si>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</si>
  <si>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</si>
  <si>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</si>
  <si>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</si>
  <si>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</si>
  <si>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</si>
  <si>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</si>
  <si>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</si>
  <si>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</si>
  <si>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</si>
  <si>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</si>
  <si>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</si>
  <si>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</si>
  <si>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</si>
  <si>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</si>
  <si>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</si>
  <si>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</si>
  <si>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</si>
  <si>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</si>
  <si>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</si>
  <si>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</si>
  <si>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</si>
  <si>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</si>
  <si>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</si>
  <si>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</si>
  <si>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</si>
  <si>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</si>
  <si>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</si>
  <si>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</si>
  <si>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</si>
  <si>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</si>
  <si>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</si>
  <si>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</si>
  <si>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</si>
  <si>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</si>
  <si>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</si>
  <si>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</si>
  <si>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</si>
  <si>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</si>
  <si>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</si>
  <si>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</si>
  <si>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</si>
  <si>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</si>
  <si>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</si>
  <si>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</si>
  <si>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</si>
  <si>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</si>
  <si>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</si>
  <si>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</si>
  <si>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</si>
  <si>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</si>
  <si>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</si>
  <si>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</si>
  <si>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</si>
  <si>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</si>
  <si>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</si>
  <si>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</si>
  <si>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</si>
  <si>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</si>
  <si>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</si>
  <si>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</si>
  <si>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</si>
  <si>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</si>
  <si>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</si>
  <si>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</si>
  <si>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</si>
  <si>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</si>
  <si>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</si>
  <si>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</si>
  <si>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</si>
  <si>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</si>
  <si>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</si>
  <si>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</si>
  <si>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</si>
  <si>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</si>
  <si>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</si>
  <si>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</si>
  <si>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</si>
  <si>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</si>
  <si>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</si>
  <si>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</si>
  <si>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</si>
  <si>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</si>
  <si>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</si>
  <si>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</si>
  <si>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</si>
  <si>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</si>
  <si>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</si>
  <si>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</si>
  <si>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</si>
  <si>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</si>
  <si>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</si>
  <si>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</si>
  <si>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</si>
  <si>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</si>
  <si>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</si>
  <si>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</si>
  <si>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</si>
  <si>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</si>
  <si>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</si>
  <si>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</si>
  <si>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</si>
  <si>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</si>
  <si>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</si>
  <si>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</si>
  <si>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</si>
  <si>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</si>
  <si>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</si>
  <si>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</si>
  <si>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</si>
  <si>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</si>
  <si>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</si>
  <si>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</si>
  <si>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</si>
  <si>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</si>
  <si>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</si>
  <si>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</si>
  <si>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</si>
  <si>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</si>
  <si>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</si>
  <si>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</si>
  <si>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</si>
  <si>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</si>
  <si>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</si>
  <si>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</si>
  <si>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</si>
  <si>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</si>
  <si>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</si>
  <si>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</si>
  <si>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</si>
  <si>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</si>
  <si>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</si>
  <si>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</si>
  <si>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</si>
  <si>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</si>
  <si>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</si>
  <si>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</si>
  <si>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</si>
  <si>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</si>
  <si>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</si>
  <si>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</si>
  <si>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</si>
  <si>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</si>
  <si>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</si>
  <si>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</si>
  <si>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</si>
  <si>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</si>
  <si>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</si>
  <si>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</si>
  <si>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</si>
  <si>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</si>
  <si>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</si>
  <si>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</si>
  <si>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</si>
  <si>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</si>
  <si>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</si>
  <si>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</si>
  <si>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</si>
  <si>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</si>
  <si>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</si>
  <si>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</si>
  <si>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</si>
  <si>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</si>
  <si>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</si>
  <si>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</si>
  <si>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</si>
  <si>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</si>
  <si>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</si>
  <si>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</si>
  <si>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</si>
  <si>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</si>
  <si>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</si>
  <si>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</si>
  <si>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</si>
  <si>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</si>
  <si>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</si>
  <si>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</si>
  <si>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</si>
  <si>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</si>
  <si>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</si>
  <si>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</si>
  <si>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</si>
  <si>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</si>
  <si>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</si>
  <si>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</si>
  <si>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</si>
  <si>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</si>
  <si>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</si>
  <si>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</si>
  <si>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</si>
  <si>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</si>
  <si>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</si>
  <si>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</si>
  <si>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</si>
  <si>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</si>
  <si>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</si>
  <si>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</si>
  <si>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</si>
  <si>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</si>
  <si>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</si>
  <si>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</si>
  <si>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</si>
  <si>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</si>
  <si>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</si>
  <si>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</si>
  <si>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</si>
  <si>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</si>
  <si>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</si>
  <si>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</si>
  <si>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</si>
  <si>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</si>
  <si>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</si>
  <si>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</si>
  <si>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</si>
  <si>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</si>
  <si>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</si>
  <si>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</si>
  <si>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</si>
  <si>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</si>
  <si>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</si>
  <si>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</si>
  <si>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</si>
  <si>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</si>
  <si>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</si>
  <si>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</si>
  <si>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</si>
  <si>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</si>
  <si>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</si>
  <si>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</si>
  <si>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</si>
  <si>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</si>
  <si>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</si>
  <si>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</si>
  <si>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</si>
  <si>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</si>
  <si>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</si>
  <si>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</si>
  <si>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</si>
  <si>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</si>
  <si>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</si>
  <si>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</si>
  <si>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</si>
  <si>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</si>
  <si>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</si>
  <si>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</si>
  <si>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</si>
  <si>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</si>
  <si>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</si>
  <si>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</si>
  <si>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</si>
  <si>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</si>
  <si>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</si>
  <si>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</si>
  <si>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</si>
  <si>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</si>
  <si>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</si>
  <si>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</si>
  <si>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</si>
  <si>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</si>
  <si>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</si>
  <si>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</si>
  <si>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</si>
  <si>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</si>
  <si>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</si>
  <si>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</si>
  <si>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</si>
  <si>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</si>
  <si>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</si>
  <si>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</si>
  <si>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</si>
  <si>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</si>
  <si>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</si>
  <si>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</si>
  <si>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</si>
  <si>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</si>
  <si>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</si>
  <si>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</si>
  <si>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</si>
  <si>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</si>
  <si>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</si>
  <si>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</si>
  <si>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</si>
  <si>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</si>
  <si>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</si>
  <si>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</si>
  <si>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</si>
  <si>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</si>
  <si>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</si>
  <si>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</si>
  <si>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</si>
  <si>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</si>
  <si>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</si>
  <si>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</si>
  <si>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</si>
  <si>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</si>
  <si>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</si>
  <si>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</si>
  <si>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</si>
  <si>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</si>
  <si>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</si>
  <si>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</si>
  <si>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</si>
  <si>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</si>
  <si>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</si>
  <si>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</si>
  <si>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</si>
  <si>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</si>
  <si>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</si>
  <si>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</si>
  <si>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</si>
  <si>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</si>
  <si>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</si>
  <si>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</si>
  <si>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</si>
  <si>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</si>
  <si>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</si>
  <si>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</si>
  <si>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</si>
  <si>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</si>
  <si>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</si>
  <si>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</si>
  <si>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</si>
  <si>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</si>
  <si>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</si>
  <si>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</si>
  <si>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</si>
  <si>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</si>
  <si>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</si>
  <si>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</si>
  <si>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</si>
  <si>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</si>
  <si>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</si>
  <si>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</si>
  <si>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</si>
  <si>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</si>
  <si>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</si>
  <si>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</si>
  <si>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</si>
  <si>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</si>
  <si>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</si>
  <si>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</si>
  <si>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</si>
  <si>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</si>
  <si>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</si>
  <si>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</si>
  <si>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</si>
  <si>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</si>
  <si>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</si>
  <si>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</si>
  <si>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</si>
  <si>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</si>
  <si>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</si>
  <si>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</si>
  <si>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</si>
  <si>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</si>
  <si>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</si>
  <si>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</si>
  <si>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</si>
  <si>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</si>
  <si>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</si>
  <si>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</si>
  <si>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</si>
  <si>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</si>
  <si>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</si>
  <si>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</si>
  <si>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</si>
  <si>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</si>
  <si>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</si>
  <si>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</si>
  <si>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</si>
  <si>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</si>
  <si>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</si>
  <si>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</si>
  <si>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</si>
  <si>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</si>
  <si>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</si>
  <si>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</si>
  <si>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</si>
  <si>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</si>
  <si>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</si>
  <si>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</si>
  <si>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</si>
  <si>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</si>
  <si>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</si>
  <si>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</si>
  <si>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</si>
  <si>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</si>
  <si>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</si>
  <si>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</si>
  <si>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</si>
  <si>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</si>
  <si>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</si>
  <si>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</si>
  <si>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</si>
  <si>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</si>
  <si>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</si>
  <si>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</si>
  <si>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</si>
  <si>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</si>
  <si>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</si>
  <si>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</si>
  <si>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</si>
  <si>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</si>
  <si>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</si>
  <si>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</si>
  <si>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</si>
  <si>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</si>
  <si>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</si>
  <si>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</si>
  <si>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</si>
  <si>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</si>
  <si>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</si>
  <si>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</si>
  <si>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</si>
  <si>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</si>
  <si>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</si>
  <si>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</si>
  <si>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</si>
  <si>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</si>
  <si>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</si>
  <si>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</si>
  <si>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</si>
  <si>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</si>
  <si>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</si>
  <si>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</si>
  <si>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</si>
  <si>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</si>
  <si>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</si>
  <si>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</si>
  <si>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</si>
  <si>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</si>
  <si>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</si>
  <si>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</si>
  <si>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</si>
  <si>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</si>
  <si>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</si>
  <si>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</si>
  <si>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</si>
  <si>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</si>
  <si>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</si>
  <si>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</si>
  <si>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</si>
  <si>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</si>
  <si>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</si>
  <si>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</si>
  <si>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</si>
  <si>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</si>
  <si>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</si>
  <si>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</si>
  <si>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</si>
  <si>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</si>
  <si>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</si>
  <si>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</si>
  <si>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</si>
  <si>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</si>
  <si>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</si>
  <si>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</si>
  <si>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</si>
  <si>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</si>
  <si>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</si>
  <si>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</si>
  <si>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</si>
  <si>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</si>
  <si>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</si>
  <si>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</si>
  <si>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</si>
  <si>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</si>
  <si>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</si>
  <si>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</si>
  <si>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</si>
  <si>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</si>
  <si>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</si>
  <si>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</si>
  <si>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</si>
  <si>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</si>
  <si>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</si>
  <si>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</si>
  <si>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</si>
  <si>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</si>
  <si>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</si>
  <si>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</si>
  <si>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</si>
  <si>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</si>
  <si>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</si>
  <si>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</si>
  <si>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</si>
  <si>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</si>
  <si>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</si>
  <si>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</si>
  <si>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</si>
  <si>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</si>
  <si>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</si>
  <si>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</si>
  <si>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</si>
  <si>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</si>
  <si>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</si>
  <si>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</si>
  <si>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</si>
  <si>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</si>
  <si>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</si>
  <si>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</si>
  <si>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</si>
  <si>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</si>
  <si>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</si>
  <si>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</si>
  <si>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</si>
  <si>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</si>
  <si>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</si>
  <si>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</si>
  <si>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</si>
  <si>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</si>
  <si>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</si>
  <si>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</si>
  <si>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</si>
  <si>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</si>
  <si>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</si>
  <si>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</si>
  <si>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</si>
  <si>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</si>
  <si>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</si>
  <si>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</si>
  <si>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</si>
  <si>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</si>
  <si>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</si>
  <si>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</si>
  <si>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</si>
  <si>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</si>
  <si>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</si>
  <si>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</si>
  <si>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</si>
  <si>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</si>
  <si>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</si>
  <si>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</si>
  <si>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</si>
  <si>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</si>
  <si>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</si>
  <si>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</si>
  <si>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</si>
  <si>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</si>
  <si>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</si>
  <si>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</si>
  <si>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</si>
  <si>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</si>
  <si>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</si>
  <si>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</si>
  <si>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</si>
  <si>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</si>
  <si>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</si>
  <si>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</si>
  <si>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</si>
  <si>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</si>
  <si>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</si>
  <si>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</si>
  <si>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</si>
  <si>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</si>
  <si>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</si>
  <si>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</si>
  <si>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</si>
  <si>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</si>
  <si>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</si>
  <si>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</si>
  <si>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</si>
  <si>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</si>
  <si>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</si>
  <si>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</si>
  <si>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</si>
  <si>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</si>
  <si>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</si>
  <si>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</si>
  <si>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</si>
  <si>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</si>
  <si>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</si>
  <si>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</si>
  <si>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</si>
  <si>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</si>
  <si>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</si>
  <si>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</si>
  <si>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</si>
  <si>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</si>
  <si>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</si>
  <si>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</si>
  <si>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</si>
  <si>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</si>
  <si>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</si>
  <si>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</si>
  <si>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</si>
  <si>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</si>
  <si>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</si>
  <si>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</si>
  <si>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</si>
  <si>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</si>
  <si>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</si>
  <si>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</si>
  <si>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</si>
  <si>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</si>
  <si>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</si>
  <si>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</si>
  <si>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</si>
  <si>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</si>
  <si>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</si>
  <si>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</si>
  <si>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</si>
  <si>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</si>
  <si>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</si>
  <si>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</si>
  <si>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</si>
  <si>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</si>
  <si>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</si>
  <si>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</si>
  <si>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</si>
  <si>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</si>
  <si>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</si>
  <si>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</si>
  <si>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</si>
  <si>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</si>
  <si>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</si>
  <si>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</si>
  <si>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</si>
  <si>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</si>
  <si>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</si>
  <si>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</si>
  <si>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</si>
  <si>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</si>
  <si>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</si>
  <si>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</si>
  <si>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</si>
  <si>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</si>
  <si>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</si>
  <si>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</si>
  <si>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</si>
  <si>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</si>
  <si>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</si>
  <si>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</si>
  <si>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</si>
  <si>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</si>
  <si>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</si>
  <si>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</si>
  <si>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</si>
  <si>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</si>
  <si>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</si>
  <si>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</si>
  <si>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</si>
  <si>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</si>
  <si>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</si>
  <si>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</si>
  <si>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</si>
  <si>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</si>
  <si>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</si>
  <si>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</si>
  <si>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</si>
  <si>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</si>
  <si>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</si>
  <si>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</si>
  <si>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</si>
  <si>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</si>
  <si>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</si>
  <si>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</si>
  <si>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</si>
  <si>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</si>
  <si>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</si>
  <si>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</si>
  <si>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</si>
  <si>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</si>
  <si>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</si>
  <si>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</si>
  <si>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</si>
  <si>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</si>
  <si>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</si>
  <si>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</si>
  <si>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</si>
  <si>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</si>
  <si>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</si>
  <si>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</si>
  <si>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</si>
  <si>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</si>
  <si>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</si>
  <si>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</si>
  <si>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</si>
  <si>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</si>
  <si>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</si>
  <si>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</si>
  <si>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</si>
  <si>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</si>
  <si>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</si>
  <si>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</si>
  <si>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</si>
  <si>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</si>
  <si>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</si>
  <si>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</si>
  <si>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</si>
  <si>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</si>
  <si>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</si>
  <si>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</si>
  <si>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</si>
  <si>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</si>
  <si>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</si>
  <si>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</si>
  <si>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</si>
  <si>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</si>
  <si>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</si>
  <si>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</si>
  <si>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</si>
  <si>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</si>
  <si>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</si>
  <si>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</si>
  <si>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</si>
  <si>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</si>
  <si>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</si>
  <si>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</si>
  <si>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</si>
  <si>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</si>
  <si>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</si>
  <si>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</si>
  <si>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</si>
  <si>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</si>
  <si>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</si>
  <si>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</si>
  <si>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</si>
  <si>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</si>
  <si>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</si>
  <si>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</si>
  <si>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</si>
  <si>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</si>
  <si>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</si>
  <si>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</si>
  <si>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</si>
  <si>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</si>
  <si>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</si>
  <si>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</si>
  <si>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</si>
  <si>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</si>
  <si>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</si>
  <si>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</si>
  <si>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</si>
  <si>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</si>
  <si>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</si>
  <si>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</si>
  <si>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</si>
  <si>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</si>
  <si>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</si>
  <si>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</si>
  <si>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</si>
  <si>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</si>
  <si>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</si>
  <si>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</si>
  <si>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</si>
  <si>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</si>
  <si>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</si>
  <si>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</si>
  <si>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</si>
  <si>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</si>
  <si>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</si>
  <si>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</si>
  <si>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</si>
  <si>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</si>
  <si>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</si>
  <si>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</si>
  <si>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</si>
  <si>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</si>
  <si>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</si>
  <si>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</si>
  <si>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</si>
  <si>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</si>
  <si>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</si>
  <si>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</si>
  <si>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</si>
  <si>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</si>
  <si>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</si>
  <si>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</si>
  <si>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</si>
  <si>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</si>
  <si>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</si>
  <si>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</si>
  <si>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</si>
  <si>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</si>
  <si>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</si>
  <si>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</si>
  <si>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</si>
  <si>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</si>
  <si>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</si>
  <si>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</si>
  <si>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</si>
  <si>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</si>
  <si>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</si>
  <si>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</si>
  <si>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</si>
  <si>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</si>
  <si>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</si>
  <si>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</si>
  <si>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</si>
  <si>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</si>
  <si>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</si>
  <si>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</si>
  <si>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</si>
  <si>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</si>
  <si>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</si>
  <si>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</si>
  <si>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</si>
  <si>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</si>
  <si>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</si>
  <si>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</si>
  <si>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</si>
  <si>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</si>
  <si>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</si>
  <si>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</si>
  <si>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</si>
  <si>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</si>
  <si>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</si>
  <si>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</si>
  <si>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</si>
  <si>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</si>
  <si>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</si>
  <si>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</si>
  <si>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</si>
  <si>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</si>
  <si>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</si>
  <si>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</si>
  <si>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</si>
  <si>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</si>
  <si>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</si>
  <si>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</si>
  <si>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</si>
  <si>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</si>
  <si>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</si>
  <si>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</si>
  <si>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</si>
  <si>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</si>
  <si>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</si>
  <si>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</si>
  <si>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</si>
  <si>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</si>
  <si>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</si>
  <si>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</si>
  <si>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</si>
  <si>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</si>
  <si>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</si>
  <si>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</si>
  <si>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</si>
  <si>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</si>
  <si>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</si>
  <si>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</si>
  <si>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</si>
  <si>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</si>
  <si>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</si>
  <si>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</si>
  <si>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</si>
  <si>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</si>
  <si>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</si>
  <si>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</si>
  <si>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</si>
  <si>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</si>
  <si>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</si>
  <si>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</si>
  <si>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</si>
  <si>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</si>
  <si>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</si>
  <si>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</si>
  <si>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</si>
  <si>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</si>
  <si>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</si>
  <si>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</si>
  <si>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</si>
  <si>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</si>
  <si>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</si>
  <si>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</si>
  <si>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</si>
  <si>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</si>
  <si>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</si>
  <si>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</si>
  <si>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</si>
  <si>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</si>
  <si>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</si>
  <si>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</si>
  <si>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</si>
  <si>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</si>
  <si>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</si>
  <si>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</si>
  <si>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</si>
  <si>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</si>
  <si>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</si>
  <si>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</si>
  <si>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</si>
  <si>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</si>
  <si>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</si>
  <si>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</si>
  <si>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</si>
  <si>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</si>
  <si>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</si>
  <si>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</si>
  <si>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</si>
  <si>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</si>
  <si>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</si>
  <si>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</si>
  <si>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</si>
  <si>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</si>
  <si>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</si>
  <si>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</si>
  <si>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</si>
  <si>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</si>
  <si>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</si>
  <si>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</si>
  <si>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</si>
  <si>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</si>
  <si>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</si>
  <si>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</si>
  <si>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</si>
  <si>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</si>
  <si>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</si>
  <si>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</si>
  <si>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</si>
  <si>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</si>
  <si>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</si>
  <si>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</si>
  <si>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</si>
  <si>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</si>
  <si>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</si>
  <si>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</si>
  <si>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</si>
  <si>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</si>
  <si>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</si>
  <si>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</si>
  <si>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</si>
  <si>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</si>
  <si>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</si>
  <si>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</si>
  <si>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</si>
  <si>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</si>
  <si>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</si>
  <si>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</si>
  <si>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</si>
  <si>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</si>
  <si>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</si>
  <si>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</si>
  <si>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</si>
  <si>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</si>
  <si>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</si>
  <si>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</si>
  <si>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</si>
  <si>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</si>
  <si>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</si>
  <si>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</si>
  <si>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</si>
  <si>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</si>
  <si>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</si>
  <si>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</si>
  <si>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</si>
  <si>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</si>
  <si>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</si>
  <si>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</si>
  <si>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</si>
  <si>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</si>
  <si>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</si>
  <si>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</si>
  <si>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</si>
  <si>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</si>
  <si>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</si>
  <si>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</si>
  <si>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</si>
  <si>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</si>
  <si>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</si>
  <si>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</si>
  <si>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</si>
  <si>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</si>
  <si>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</si>
  <si>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</si>
  <si>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</si>
  <si>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</si>
  <si>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</si>
  <si>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</si>
  <si>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</si>
  <si>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</si>
  <si>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</si>
  <si>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</si>
  <si>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</si>
  <si>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</si>
  <si>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</si>
  <si>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</si>
  <si>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</si>
  <si>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</si>
  <si>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</si>
  <si>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</si>
  <si>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</si>
  <si>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</si>
  <si>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</si>
  <si>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</si>
  <si>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</si>
  <si>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</si>
  <si>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</si>
  <si>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</si>
  <si>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</si>
  <si>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</si>
  <si>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</si>
  <si>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</si>
  <si>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</si>
  <si>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</si>
  <si>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</si>
  <si>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</si>
  <si>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</si>
  <si>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</si>
  <si>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</si>
  <si>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</si>
  <si>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</si>
  <si>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</si>
  <si>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</si>
  <si>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</si>
  <si>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</si>
  <si>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</si>
  <si>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</si>
  <si>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</si>
  <si>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</si>
  <si>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</si>
  <si>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</si>
  <si>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</si>
  <si>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</si>
  <si>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</si>
  <si>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</si>
  <si>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</si>
  <si>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</si>
  <si>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</si>
  <si>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</si>
  <si>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</si>
  <si>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</si>
  <si>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</si>
  <si>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</si>
  <si>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</si>
  <si>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</si>
  <si>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</si>
  <si>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</si>
  <si>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</si>
  <si>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</si>
  <si>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</si>
  <si>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</si>
  <si>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</si>
  <si>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</si>
  <si>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</si>
  <si>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</si>
  <si>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</si>
  <si>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</si>
  <si>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</si>
  <si>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</si>
  <si>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</si>
  <si>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</si>
  <si>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</si>
  <si>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</si>
  <si>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</si>
  <si>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</si>
  <si>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</si>
  <si>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</si>
  <si>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</si>
  <si>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</si>
  <si>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</si>
  <si>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</si>
  <si>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</si>
  <si>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</si>
  <si>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</si>
  <si>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</si>
  <si>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</si>
  <si>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</si>
  <si>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</si>
  <si>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</si>
  <si>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</si>
  <si>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</si>
  <si>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</si>
  <si>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</si>
  <si>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</si>
  <si>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</si>
  <si>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</si>
  <si>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</si>
  <si>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</si>
  <si>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</si>
  <si>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</si>
  <si>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</si>
  <si>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</si>
  <si>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</si>
  <si>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</si>
  <si>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</si>
  <si>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</si>
  <si>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</si>
  <si>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</si>
  <si>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</si>
  <si>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</si>
  <si>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</si>
  <si>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</si>
  <si>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</si>
  <si>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</si>
  <si>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</si>
  <si>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</si>
  <si>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</si>
  <si>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</si>
  <si>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</si>
  <si>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</si>
  <si>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</si>
  <si>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</si>
  <si>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</si>
  <si>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</si>
  <si>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</si>
  <si>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</si>
  <si>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</si>
  <si>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</si>
  <si>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</si>
  <si>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</si>
  <si>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</si>
  <si>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</si>
  <si>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</si>
  <si>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</si>
  <si>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</si>
  <si>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</si>
  <si>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</si>
  <si>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</si>
  <si>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</si>
  <si>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</si>
  <si>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</si>
  <si>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</si>
  <si>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</si>
  <si>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</si>
  <si>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</si>
  <si>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</si>
  <si>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</si>
  <si>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</si>
  <si>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</si>
  <si>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</si>
  <si>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</si>
  <si>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</si>
  <si>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</si>
  <si>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</si>
  <si>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</si>
  <si>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</si>
  <si>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</si>
  <si>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</si>
  <si>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</si>
  <si>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</si>
  <si>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</si>
  <si>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</si>
  <si>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</si>
  <si>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</si>
  <si>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</si>
  <si>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</si>
  <si>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</si>
  <si>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</si>
  <si>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</si>
  <si>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</si>
  <si>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</si>
  <si>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</si>
  <si>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</si>
  <si>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</si>
  <si>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</si>
  <si>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</si>
  <si>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</si>
  <si>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</si>
  <si>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</si>
  <si>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</si>
  <si>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</si>
  <si>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</si>
  <si>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</si>
  <si>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</si>
  <si>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</si>
  <si>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</si>
  <si>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</si>
  <si>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</si>
  <si>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</si>
  <si>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</si>
  <si>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</si>
  <si>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</si>
  <si>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</si>
  <si>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</si>
  <si>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</si>
  <si>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</si>
  <si>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</si>
  <si>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</si>
  <si>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</si>
  <si>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</si>
  <si>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</si>
  <si>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</si>
  <si>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</si>
  <si>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</si>
  <si>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</si>
  <si>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</si>
  <si>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</si>
  <si>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</si>
  <si>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</si>
  <si>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</si>
  <si>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</si>
  <si>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</si>
  <si>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</si>
  <si>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</si>
  <si>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</si>
  <si>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</si>
  <si>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</si>
  <si>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</si>
  <si>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</si>
  <si>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</si>
  <si>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</si>
  <si>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</si>
  <si>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</si>
  <si>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</si>
  <si>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</si>
  <si>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</si>
  <si>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</si>
  <si>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</si>
  <si>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</si>
  <si>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</si>
  <si>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</si>
  <si>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</si>
  <si>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</si>
  <si>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</si>
  <si>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</si>
  <si>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</si>
  <si>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</si>
  <si>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</si>
  <si>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</si>
  <si>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</si>
  <si>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</si>
  <si>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</si>
  <si>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</si>
  <si>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</si>
  <si>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</si>
  <si>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</si>
  <si>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</si>
  <si>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</si>
  <si>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</si>
  <si>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</si>
  <si>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</si>
  <si>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</si>
  <si>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</si>
  <si>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</si>
  <si>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</si>
  <si>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</si>
  <si>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</si>
  <si>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</si>
  <si>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</si>
  <si>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</si>
  <si>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</si>
  <si>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</si>
  <si>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</si>
  <si>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</si>
  <si>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</si>
  <si>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</si>
  <si>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</si>
  <si>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</si>
  <si>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</si>
  <si>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</si>
  <si>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</si>
  <si>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</si>
  <si>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</si>
  <si>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</si>
  <si>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</si>
  <si>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</si>
  <si>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</si>
  <si>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</si>
  <si>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</si>
  <si>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</si>
  <si>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</si>
  <si>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</si>
  <si>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</si>
  <si>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</si>
  <si>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</si>
  <si>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</si>
  <si>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</si>
  <si>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</si>
  <si>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</si>
  <si>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</si>
  <si>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</si>
  <si>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</si>
  <si>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</si>
  <si>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</si>
  <si>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</si>
  <si>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</si>
  <si>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</si>
  <si>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</si>
  <si>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</si>
  <si>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</si>
  <si>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</si>
  <si>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</si>
  <si>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</si>
  <si>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</si>
  <si>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</si>
  <si>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</si>
  <si>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</si>
  <si>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</si>
  <si>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</si>
  <si>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</si>
  <si>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</si>
  <si>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</si>
  <si>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</si>
  <si>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</si>
  <si>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</si>
  <si>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</si>
  <si>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</si>
  <si>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</si>
  <si>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</si>
  <si>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</si>
  <si>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</si>
  <si>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</si>
  <si>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</si>
  <si>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</si>
  <si>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</si>
  <si>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</si>
  <si>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</si>
  <si>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</si>
  <si>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</si>
  <si>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</si>
  <si>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</si>
  <si>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</si>
  <si>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</si>
  <si>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</si>
  <si>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</si>
  <si>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</si>
  <si>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</si>
  <si>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</si>
  <si>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</si>
  <si>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</si>
  <si>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</si>
  <si>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</si>
  <si>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</si>
  <si>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</si>
  <si>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</si>
  <si>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</si>
  <si>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</si>
  <si>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</si>
  <si>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</si>
  <si>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</si>
  <si>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</si>
  <si>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</si>
  <si>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</si>
  <si>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</si>
  <si>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</si>
  <si>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</si>
  <si>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</si>
  <si>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</si>
  <si>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</si>
  <si>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</si>
  <si>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</si>
  <si>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</si>
  <si>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</si>
  <si>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</si>
  <si>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</si>
  <si>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</si>
  <si>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</si>
  <si>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</si>
  <si>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</si>
  <si>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</si>
  <si>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</si>
  <si>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</si>
  <si>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</si>
  <si>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</si>
  <si>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</si>
  <si>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</si>
  <si>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</si>
  <si>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</si>
  <si>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</si>
  <si>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</si>
  <si>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</si>
  <si>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</si>
  <si>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</si>
  <si>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</si>
  <si>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</si>
  <si>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</si>
  <si>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</si>
  <si>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</si>
  <si>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</si>
  <si>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</si>
  <si>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</si>
  <si>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</si>
  <si>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</si>
  <si>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</si>
  <si>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</si>
  <si>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</si>
  <si>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</si>
  <si>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</si>
  <si>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</si>
  <si>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</si>
  <si>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</si>
  <si>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</si>
  <si>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</si>
  <si>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</si>
  <si>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</si>
  <si>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</si>
  <si>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</si>
  <si>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</si>
  <si>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</si>
  <si>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</si>
  <si>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</si>
  <si>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</si>
  <si>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</si>
  <si>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</si>
  <si>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</si>
  <si>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</si>
  <si>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</si>
  <si>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</si>
  <si>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</si>
  <si>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</si>
  <si>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</si>
  <si>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</si>
  <si>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</si>
  <si>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</si>
  <si>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</si>
  <si>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</si>
  <si>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</si>
  <si>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</si>
  <si>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</si>
  <si>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</si>
  <si>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</si>
  <si>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</si>
  <si>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</si>
  <si>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</si>
  <si>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</si>
  <si>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</si>
  <si>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</si>
  <si>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</si>
  <si>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</si>
  <si>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</si>
  <si>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</si>
  <si>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</si>
  <si>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</si>
  <si>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</si>
  <si>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</si>
  <si>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</si>
  <si>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</si>
  <si>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</si>
  <si>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</si>
  <si>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</si>
  <si>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</si>
  <si>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</si>
  <si>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</si>
  <si>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</si>
  <si>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</si>
  <si>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</si>
  <si>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</si>
  <si>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</si>
  <si>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</si>
  <si>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</si>
  <si>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</si>
  <si>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</si>
  <si>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</si>
  <si>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</si>
  <si>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</si>
  <si>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</si>
  <si>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</si>
  <si>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</si>
  <si>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</si>
  <si>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</si>
  <si>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</si>
  <si>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</si>
  <si>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</si>
  <si>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</si>
  <si>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</si>
  <si>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</si>
  <si>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</si>
  <si>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</si>
  <si>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</si>
  <si>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</si>
  <si>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</si>
  <si>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</si>
  <si>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</si>
  <si>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</si>
  <si>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</si>
  <si>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</si>
  <si>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</si>
  <si>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</si>
  <si>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</si>
  <si>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</si>
  <si>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</si>
  <si>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</si>
  <si>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</si>
  <si>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</si>
  <si>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</si>
  <si>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</si>
  <si>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</si>
  <si>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</si>
  <si>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</si>
  <si>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</si>
  <si>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</si>
  <si>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</si>
  <si>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</si>
  <si>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</si>
  <si>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</si>
  <si>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</si>
  <si>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</si>
  <si>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</si>
  <si>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</si>
  <si>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</si>
  <si>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</si>
  <si>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</si>
  <si>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</si>
  <si>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</si>
  <si>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</si>
  <si>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</si>
  <si>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</si>
  <si>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</si>
  <si>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</si>
  <si>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</si>
  <si>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</si>
  <si>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</si>
  <si>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</si>
  <si>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</si>
  <si>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</si>
  <si>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</si>
  <si>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</si>
  <si>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</si>
  <si>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</si>
  <si>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</si>
  <si>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</si>
  <si>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</si>
  <si>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</si>
  <si>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</si>
  <si>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</si>
  <si>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</si>
  <si>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</si>
  <si>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</si>
  <si>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</si>
  <si>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</si>
  <si>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</si>
  <si>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</si>
  <si>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</si>
  <si>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</si>
  <si>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</si>
  <si>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</si>
  <si>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</si>
  <si>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</si>
  <si>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</si>
  <si>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</si>
  <si>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</si>
  <si>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</si>
  <si>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</si>
  <si>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</si>
  <si>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</si>
  <si>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</si>
  <si>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</si>
  <si>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</si>
  <si>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</si>
  <si>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</si>
  <si>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</si>
  <si>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</si>
  <si>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</si>
  <si>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</si>
  <si>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</si>
  <si>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</si>
  <si>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</si>
  <si>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</si>
  <si>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</si>
  <si>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</si>
  <si>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</si>
  <si>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</si>
  <si>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</si>
  <si>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</si>
  <si>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</si>
  <si>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</si>
  <si>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</si>
  <si>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</si>
  <si>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</si>
  <si>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</si>
  <si>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</si>
  <si>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</si>
  <si>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</si>
  <si>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</si>
  <si>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</si>
  <si>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</si>
  <si>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</si>
  <si>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</si>
  <si>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</si>
  <si>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</si>
  <si>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</si>
  <si>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</si>
  <si>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</si>
  <si>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</si>
  <si>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</si>
  <si>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</si>
  <si>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</si>
  <si>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</si>
  <si>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</si>
  <si>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</si>
  <si>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</si>
  <si>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</si>
  <si>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</si>
  <si>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</si>
  <si>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</si>
  <si>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</si>
  <si>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</si>
  <si>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</si>
  <si>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</si>
  <si>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</si>
  <si>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</si>
  <si>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</si>
  <si>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</si>
  <si>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</si>
  <si>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</si>
  <si>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</si>
  <si>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</si>
  <si>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</si>
  <si>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</si>
  <si>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</si>
  <si>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</si>
  <si>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</si>
  <si>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</si>
  <si>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</si>
  <si>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</si>
  <si>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</si>
  <si>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</si>
  <si>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</si>
  <si>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</si>
  <si>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</si>
  <si>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</si>
  <si>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</si>
  <si>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</si>
  <si>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</si>
  <si>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</si>
  <si>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</si>
  <si>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</si>
  <si>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</si>
  <si>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</si>
  <si>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</si>
  <si>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</si>
  <si>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</si>
  <si>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</si>
  <si>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</si>
  <si>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</si>
  <si>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</si>
  <si>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</si>
  <si>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</si>
  <si>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</si>
  <si>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</si>
  <si>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</si>
  <si>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</si>
  <si>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</si>
  <si>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</si>
  <si>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</si>
  <si>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</si>
  <si>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</si>
  <si>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</si>
  <si>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</si>
  <si>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</si>
  <si>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</si>
  <si>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</si>
  <si>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</si>
  <si>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</si>
  <si>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</si>
  <si>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</si>
  <si>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</si>
  <si>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</si>
  <si>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</si>
  <si>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</si>
  <si>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</si>
  <si>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</si>
  <si>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</si>
  <si>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</si>
  <si>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</si>
  <si>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</si>
  <si>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</si>
  <si>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</si>
  <si>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</si>
  <si>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</si>
  <si>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</si>
  <si>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</si>
  <si>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</si>
  <si>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</si>
  <si>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</si>
  <si>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</si>
  <si>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</si>
  <si>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</si>
  <si>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</si>
  <si>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</si>
  <si>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</si>
  <si>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</si>
  <si>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</si>
  <si>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</si>
  <si>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</si>
  <si>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</si>
  <si>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</si>
  <si>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</si>
  <si>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</si>
  <si>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</si>
  <si>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</si>
  <si>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</si>
  <si>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</si>
  <si>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</si>
  <si>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</si>
  <si>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</si>
  <si>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</si>
  <si>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</si>
  <si>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</si>
  <si>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</si>
  <si>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</si>
  <si>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</si>
  <si>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</si>
  <si>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</si>
  <si>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</si>
  <si>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</si>
  <si>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</si>
  <si>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</si>
  <si>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</si>
  <si>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</si>
  <si>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</si>
  <si>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</si>
  <si>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</si>
  <si>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</si>
  <si>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</si>
  <si>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</si>
  <si>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</si>
  <si>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</si>
  <si>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</si>
  <si>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</si>
  <si>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</si>
  <si>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</si>
  <si>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</si>
  <si>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</si>
  <si>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</si>
  <si>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</si>
  <si>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</si>
  <si>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</si>
  <si>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</si>
  <si>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</si>
  <si>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</si>
  <si>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</si>
  <si>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</si>
  <si>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</si>
  <si>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</si>
  <si>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</si>
  <si>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</si>
  <si>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</si>
  <si>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</si>
  <si>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</si>
  <si>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</si>
  <si>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</si>
  <si>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</si>
  <si>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</si>
  <si>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</si>
  <si>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</si>
  <si>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</si>
  <si>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</si>
  <si>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</si>
  <si>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</si>
  <si>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</si>
  <si>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</si>
  <si>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</si>
  <si>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</si>
  <si>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</si>
  <si>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</si>
  <si>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</si>
  <si>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</si>
  <si>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</si>
  <si>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</si>
  <si>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</si>
  <si>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</si>
  <si>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</si>
  <si>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</si>
  <si>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</si>
  <si>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</si>
  <si>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</si>
  <si>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</si>
  <si>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</si>
  <si>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</si>
  <si>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</si>
  <si>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</si>
  <si>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</si>
  <si>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</si>
  <si>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</si>
  <si>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</si>
  <si>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</si>
  <si>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</si>
  <si>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</si>
  <si>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</si>
  <si>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</si>
  <si>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</si>
  <si>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</si>
  <si>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</si>
  <si>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</si>
  <si>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</si>
  <si>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</si>
  <si>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</si>
  <si>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</si>
  <si>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</si>
  <si>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</si>
  <si>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</si>
  <si>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</si>
  <si>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</si>
  <si>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</si>
  <si>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</si>
  <si>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</si>
  <si>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</si>
  <si>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</si>
  <si>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</si>
  <si>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</si>
  <si>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</si>
  <si>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</si>
  <si>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</si>
  <si>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</si>
  <si>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</si>
  <si>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</si>
  <si>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</si>
  <si>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</si>
  <si>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</si>
  <si>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</si>
  <si>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</si>
  <si>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</si>
  <si>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</si>
  <si>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</si>
  <si>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</si>
  <si>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</si>
  <si>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</si>
  <si>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</si>
  <si>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</si>
  <si>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</si>
  <si>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</si>
  <si>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</si>
  <si>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</si>
  <si>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</si>
  <si>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</si>
  <si>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</si>
  <si>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</si>
  <si>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</si>
  <si>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</si>
  <si>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</si>
  <si>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</si>
  <si>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</si>
  <si>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</si>
  <si>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</si>
  <si>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</si>
  <si>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</si>
  <si>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</si>
  <si>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</si>
  <si>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</si>
  <si>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</si>
  <si>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</si>
  <si>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</si>
  <si>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</si>
  <si>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</si>
  <si>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</si>
  <si>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</si>
  <si>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</si>
  <si>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</si>
  <si>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</si>
  <si>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</si>
  <si>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</si>
  <si>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</si>
  <si>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</si>
  <si>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</si>
  <si>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</si>
  <si>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</si>
  <si>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</si>
  <si>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</si>
  <si>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</si>
  <si>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</si>
  <si>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</si>
  <si>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</si>
  <si>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</si>
  <si>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</si>
  <si>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</si>
  <si>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</si>
  <si>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</si>
  <si>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</si>
  <si>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</si>
  <si>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</si>
  <si>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</si>
  <si>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</si>
  <si>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</si>
  <si>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</si>
  <si>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</si>
  <si>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</si>
  <si>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</si>
  <si>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</si>
  <si>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</si>
  <si>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</si>
  <si>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</si>
  <si>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</si>
  <si>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</si>
  <si>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</si>
  <si>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</si>
  <si>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</si>
  <si>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</si>
  <si>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</si>
  <si>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</si>
  <si>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</si>
  <si>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</si>
  <si>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</si>
  <si>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</si>
  <si>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</si>
  <si>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</si>
  <si>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</si>
  <si>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</si>
  <si>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</si>
  <si>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</si>
  <si>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</si>
  <si>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</si>
  <si>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</si>
  <si>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</si>
  <si>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</si>
  <si>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</si>
  <si>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</si>
  <si>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</si>
  <si>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</si>
  <si>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</si>
  <si>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</si>
  <si>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</si>
  <si>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</si>
  <si>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</si>
  <si>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</si>
  <si>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</si>
  <si>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</si>
  <si>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</si>
  <si>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</si>
  <si>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</si>
  <si>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</si>
  <si>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</si>
  <si>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</si>
  <si>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</si>
  <si>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</si>
  <si>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</si>
  <si>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</si>
  <si>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</si>
  <si>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</si>
  <si>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</si>
  <si>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</si>
  <si>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</si>
  <si>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</si>
  <si>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</si>
  <si>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</si>
  <si>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</si>
  <si>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</si>
  <si>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</si>
  <si>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</si>
  <si>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</si>
  <si>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</si>
  <si>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</si>
  <si>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</si>
  <si>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</si>
  <si>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</si>
  <si>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</si>
  <si>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</si>
  <si>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</si>
  <si>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</si>
  <si>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</si>
  <si>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</si>
  <si>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</si>
  <si>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</si>
  <si>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</si>
  <si>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</si>
  <si>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</si>
  <si>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</si>
  <si>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</si>
  <si>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</si>
  <si>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</si>
  <si>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</si>
  <si>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</si>
  <si>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</si>
  <si>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</si>
  <si>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</si>
  <si>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</si>
  <si>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</si>
  <si>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</si>
  <si>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PCM-20251003-00000765</t>
  </si>
  <si>
    <t>Critical</t>
  </si>
  <si>
    <t xml:space="preserve">team need 30 mins </t>
  </si>
  <si>
    <t>PCM-20251003-00000784</t>
  </si>
  <si>
    <t xml:space="preserve">EM team at site TS </t>
  </si>
  <si>
    <t>PCM-20251003-00000830</t>
  </si>
  <si>
    <t xml:space="preserve">team need40  mins </t>
  </si>
  <si>
    <t>PCM-20251003-00000831</t>
  </si>
  <si>
    <t>EM team need 90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</si>
  <si>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</si>
  <si>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</si>
  <si>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</si>
  <si>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</si>
  <si>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</si>
  <si>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</si>
  <si>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</si>
  <si>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</si>
  <si>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</si>
  <si>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</si>
  <si>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</si>
  <si>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</si>
  <si>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</si>
  <si>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</si>
  <si>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</si>
  <si>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</si>
  <si>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</si>
  <si>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</si>
  <si>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</si>
  <si>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</si>
  <si>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</si>
  <si>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</si>
  <si>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</si>
  <si>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</si>
  <si>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</si>
  <si>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</si>
  <si>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</si>
  <si>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</si>
  <si>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</si>
  <si>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</si>
  <si>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</si>
  <si>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</si>
  <si>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</si>
  <si>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</si>
  <si>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</si>
  <si>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</si>
  <si>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</si>
  <si>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</si>
  <si>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</si>
  <si>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</si>
  <si>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</si>
  <si>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</si>
  <si>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</si>
  <si>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</si>
  <si>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</si>
  <si>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</si>
  <si>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</si>
  <si>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</si>
  <si>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</si>
  <si>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</si>
  <si>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</si>
  <si>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</si>
  <si>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</si>
  <si>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</si>
  <si>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</si>
  <si>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</si>
  <si>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</si>
  <si>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</si>
  <si>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</si>
  <si>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</si>
  <si>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</si>
  <si>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</si>
  <si>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</si>
  <si>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</si>
  <si>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</si>
  <si>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</si>
  <si>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</si>
  <si>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</si>
  <si>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</si>
  <si>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</si>
  <si>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</si>
  <si>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</si>
  <si>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</si>
  <si>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</si>
  <si>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</si>
  <si>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</si>
  <si>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</si>
  <si>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</si>
  <si>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</si>
  <si>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</si>
  <si>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</si>
  <si>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</si>
  <si>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</si>
  <si>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</si>
  <si>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</si>
  <si>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PCM-20251003-00000677</t>
  </si>
  <si>
    <t>No parking available in progress</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</si>
  <si>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</si>
  <si>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</si>
  <si>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</si>
  <si>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</si>
  <si>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</si>
  <si>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PCM-20251003-00000064</t>
  </si>
  <si>
    <t>jed0217</t>
  </si>
  <si>
    <t xml:space="preserve">No connection to unit/ still site has access issue  as door is closed and haris not answer </t>
  </si>
  <si>
    <t xml:space="preserve"> PCM-20251003-00000687 </t>
  </si>
  <si>
    <t>EM team on the way need 20 Min</t>
  </si>
  <si>
    <t xml:space="preserve"> PCM-20251003-00000791 </t>
  </si>
  <si>
    <t>EM team on the way need 60 Min</t>
  </si>
  <si>
    <t xml:space="preserve"> PCM-20251003-00000783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</si>
  <si>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</si>
  <si>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</si>
  <si>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</si>
  <si>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</si>
  <si>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PCM-20251003-00000828</t>
  </si>
  <si>
    <t>EM Team on the way ETA: 50 Mins</t>
  </si>
  <si>
    <t>PCM-20250929-00001062</t>
  </si>
  <si>
    <t>Minor</t>
  </si>
  <si>
    <t>Cell down due to obsolete module shortage ( issue esclated to LATIS team and waiting their support to arrange modules)</t>
  </si>
  <si>
    <t>PCM-20250926-00001863</t>
  </si>
  <si>
    <t>PCM-20251002-00002053</t>
  </si>
  <si>
    <t>PCM-20251003-00000721</t>
  </si>
  <si>
    <t>ETA 30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</si>
</sst>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u/>
      <sz val="11"/>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32" fillId="7" borderId="8" xfId="1"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8" totalsRowShown="0" headerRowDxfId="174" dataDxfId="173" headerRowBorderDxfId="171" tableBorderDxfId="172" totalsRowBorderDxfId="170">
  <autoFilter ref="A1:L5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8">
    <sortCondition ref="H1:H58"/>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37" totalsRowShown="0" headerRowDxfId="157" dataDxfId="156" headerRowBorderDxfId="154" tableBorderDxfId="155" totalsRowBorderDxfId="153">
  <autoFilter ref="A1:CJ33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0" totalsRowShown="0" headerRowDxfId="64" dataDxfId="63" headerRowBorderDxfId="61" tableBorderDxfId="62">
  <autoFilter ref="A1:L123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 totalsRowShown="0" headerRowDxfId="48" dataDxfId="47" headerRowBorderDxfId="45" tableBorderDxfId="46" totalsRowBorderDxfId="44">
  <autoFilter ref="A1:L4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2" totalsRowShown="0" headerRowDxfId="31" dataDxfId="30" headerRowBorderDxfId="28" tableBorderDxfId="29">
  <autoFilter ref="A1:L20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16" totalsRowShown="0" headerRowDxfId="15" dataDxfId="14" headerRowBorderDxfId="12" tableBorderDxfId="13">
  <autoFilter ref="A1:L31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8"/>
  <sheetViews>
    <sheetView tabSelected="1" workbookViewId="0">
      <selection activeCell="J17" sqref="J17"/>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270.59683969907201</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4</v>
      </c>
      <c r="D3" s="64" t="s">
        <v>16595</v>
      </c>
      <c r="E3" s="65" t="s">
        <v>38967</v>
      </c>
      <c r="F3" s="66">
        <v>45933.500937500001</v>
      </c>
      <c r="G3" s="67">
        <f ca="1">IFERROR(NOW()-F3,"")</f>
        <v>4.432812499726424E-2</v>
      </c>
      <c r="H3" s="68">
        <v>45933.494004629632</v>
      </c>
      <c r="I3" s="73" t="str">
        <f>IFERROR(VLOOKUP(D3,DB!A:F,6,0),"")</f>
        <v>Generator-DG</v>
      </c>
      <c r="J3" s="73" t="str">
        <f>IFERROR(VLOOKUP(D3,DB!A:G,7,0),"")</f>
        <v>Vandalized</v>
      </c>
      <c r="K3" s="69" t="s">
        <v>38968</v>
      </c>
      <c r="L3" s="70" t="str">
        <f>IFERROR(VLOOKUP(D3,DB!A:I,9,0),"")</f>
        <v>Latis</v>
      </c>
    </row>
    <row r="4" spans="1:12" ht="15" customHeight="1">
      <c r="A4" s="63" t="s">
        <v>38969</v>
      </c>
      <c r="B4" s="73" t="str">
        <f>IFERROR(VLOOKUP(D4,DB!A:K,11,0),"")</f>
        <v>R1</v>
      </c>
      <c r="C4" s="64">
        <v>1</v>
      </c>
      <c r="D4" s="64" t="s">
        <v>17611</v>
      </c>
      <c r="E4" s="65" t="s">
        <v>38964</v>
      </c>
      <c r="F4" s="66">
        <v>45933.510659722226</v>
      </c>
      <c r="G4" s="67">
        <f ca="1">IFERROR(NOW()-F4,"")</f>
        <v>3.4605902772455011E-2</v>
      </c>
      <c r="H4" s="68">
        <v>45933.505590277775</v>
      </c>
      <c r="I4" s="73" t="str">
        <f>IFERROR(VLOOKUP(D4,DB!A:F,6,0),"")</f>
        <v>Power Cube</v>
      </c>
      <c r="J4" s="73" t="str">
        <f>IFERROR(VLOOKUP(D4,DB!A:G,7,0),"")</f>
        <v>No BB Design+Good</v>
      </c>
      <c r="K4" s="69" t="s">
        <v>38970</v>
      </c>
      <c r="L4" s="70" t="str">
        <f>IFERROR(VLOOKUP(D4,DB!A:I,9,0),"")</f>
        <v>Latis</v>
      </c>
    </row>
    <row r="5" spans="1:12" ht="15" customHeight="1">
      <c r="A5" s="63" t="s">
        <v>38971</v>
      </c>
      <c r="B5" s="73" t="str">
        <f>IFERROR(VLOOKUP(D5,DB!A:K,11,0),"")</f>
        <v>R1</v>
      </c>
      <c r="C5" s="64">
        <v>1</v>
      </c>
      <c r="D5" s="64" t="s">
        <v>8251</v>
      </c>
      <c r="E5" s="65" t="s">
        <v>38964</v>
      </c>
      <c r="F5" s="142">
        <v>45933.53224537037</v>
      </c>
      <c r="G5" s="67">
        <f ca="1">IFERROR(NOW()-F5,"")</f>
        <v>1.3020254627917893E-2</v>
      </c>
      <c r="H5" s="68">
        <v>45933.522499999999</v>
      </c>
      <c r="I5" s="73" t="str">
        <f>IFERROR(VLOOKUP(D5,DB!A:F,6,0),"")</f>
        <v>Generator-SG</v>
      </c>
      <c r="J5" s="73" t="str">
        <f>IFERROR(VLOOKUP(D5,DB!A:G,7,0),"")</f>
        <v>Dead</v>
      </c>
      <c r="K5" s="69" t="s">
        <v>38972</v>
      </c>
      <c r="L5" s="70" t="str">
        <f>IFERROR(VLOOKUP(D5,DB!A:I,9,0),"")</f>
        <v>Latis</v>
      </c>
    </row>
    <row r="6" spans="1:12" ht="15" customHeight="1">
      <c r="A6" s="63" t="s">
        <v>38973</v>
      </c>
      <c r="B6" s="73" t="str">
        <f>IFERROR(VLOOKUP(D6,DB!A:K,11,0),"")</f>
        <v>R1</v>
      </c>
      <c r="C6" s="64">
        <v>1</v>
      </c>
      <c r="D6" s="64" t="s">
        <v>21564</v>
      </c>
      <c r="E6" s="65" t="s">
        <v>38964</v>
      </c>
      <c r="F6" s="66">
        <v>45933.532997685186</v>
      </c>
      <c r="G6" s="67">
        <f ca="1">IFERROR(NOW()-F6,"")</f>
        <v>1.2267939811863471E-2</v>
      </c>
      <c r="H6" s="68">
        <v>45933.527407407404</v>
      </c>
      <c r="I6" s="73" t="str">
        <f>IFERROR(VLOOKUP(D6,DB!A:F,6,0),"")</f>
        <v>Generator-SG</v>
      </c>
      <c r="J6" s="73" t="str">
        <f>IFERROR(VLOOKUP(D6,DB!A:G,7,0),"")</f>
        <v>Dead</v>
      </c>
      <c r="K6" s="69" t="s">
        <v>38974</v>
      </c>
      <c r="L6" s="70" t="str">
        <f>IFERROR(VLOOKUP(D6,DB!A:I,9,0),"")</f>
        <v>Latis</v>
      </c>
    </row>
    <row r="7" spans="1:12" ht="15" customHeight="1">
      <c r="A7" s="63"/>
      <c r="B7" s="73" t="str">
        <f>IFERROR(VLOOKUP(D7,DB!A:K,11,0),"")</f>
        <v/>
      </c>
      <c r="C7" s="64"/>
      <c r="D7" s="64"/>
      <c r="E7" s="65"/>
      <c r="F7" s="66"/>
      <c r="G7" s="67">
        <f ca="1">IFERROR(NOW()-F7,"")</f>
        <v>45933.545265624998</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45933.545265624998</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45933.545265624998</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45933.545265624998</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45933.545265624998</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45933.545265624998</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45933.545265624998</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45933.545265624998</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45933.545265624998</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45933.545265624998</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45933.545265624998</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45933.545265624998</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45933.545265624998</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45933.545265624998</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45933.545265624998</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45933.545265624998</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45933.545265624998</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45933.545265624998</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45933.545265624998</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45933.545265624998</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45933.545265624998</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45933.545265624998</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45933.545265624998</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45933.545265624998</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45933.545265624998</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45933.545265624998</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45933.545265624998</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45933.545265624998</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45933.545265624998</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45933.545265624998</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45933.545265624998</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45933.545265624998</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45933.545265624998</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45933.545265624998</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45933.545265624998</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45933.545265624998</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45933.545265624998</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45933.545265624998</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45933.545265624998</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45933.545265624998</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45933.545265624998</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45933.545265624998</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45933.545265624998</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45933.545265624998</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45933.545265624998</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45933.545265624998</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45933.545265624998</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45933.545265624998</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45933.545265624998</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45933.545265624998</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45933.545265624998</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45933.545265624998</v>
      </c>
      <c r="H58" s="68"/>
      <c r="I58" s="73" t="str">
        <f>IFERROR(VLOOKUP(D58,DB!A:F,6,0),"")</f>
        <v/>
      </c>
      <c r="J58" s="73" t="str">
        <f>IFERROR(VLOOKUP(D58,DB!A:G,7,0),"")</f>
        <v/>
      </c>
      <c r="K58" s="69"/>
      <c r="L58" s="70" t="str">
        <f>IFERROR(VLOOKUP(D58,DB!A:I,9,0),"")</f>
        <v/>
      </c>
    </row>
  </sheetData>
  <customSheetViews>
    <customSheetView guid="{F6042A99-DD27-4453-835D-0834D95730CC}" filter="1" showAutoFilter="1">
      <pageMargins left="0" right="0" top="0" bottom="0" header="0" footer="0"/>
      <autoFilter ref="B1:M1" xr:uid="{92FA4633-642B-415F-A3C0-6C309F63FA1B}"/>
    </customSheetView>
  </customSheetViews>
  <dataValidations count="2">
    <dataValidation allowBlank="1" showInputMessage="1" showErrorMessage="1" sqref="E1" xr:uid="{5DBA255D-CDD9-49FB-AD3C-AF70AB4EE696}"/>
    <dataValidation type="list" allowBlank="1" showInputMessage="1" showErrorMessage="1" sqref="E2:E5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37"/>
  <sheetViews>
    <sheetView workbookViewId="0">
      <selection activeCell="F7" sqref="F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38975</v>
      </c>
      <c r="N1" s="103" t="s">
        <v>38976</v>
      </c>
      <c r="O1" s="103" t="s">
        <v>38977</v>
      </c>
      <c r="P1" s="103" t="s">
        <v>38978</v>
      </c>
      <c r="Q1" s="103" t="s">
        <v>38979</v>
      </c>
      <c r="R1" s="103" t="s">
        <v>38980</v>
      </c>
      <c r="S1" s="103" t="s">
        <v>38981</v>
      </c>
      <c r="T1" s="103" t="s">
        <v>38982</v>
      </c>
      <c r="U1" s="103" t="s">
        <v>38983</v>
      </c>
      <c r="V1" s="103" t="s">
        <v>38984</v>
      </c>
      <c r="W1" s="103" t="s">
        <v>38985</v>
      </c>
      <c r="X1" s="103" t="s">
        <v>38986</v>
      </c>
      <c r="Y1" s="103" t="s">
        <v>38987</v>
      </c>
      <c r="Z1" s="103" t="s">
        <v>38988</v>
      </c>
      <c r="AA1" s="103" t="s">
        <v>38989</v>
      </c>
      <c r="AB1" s="103" t="s">
        <v>38990</v>
      </c>
      <c r="AC1" s="103" t="s">
        <v>38991</v>
      </c>
      <c r="AD1" s="103" t="s">
        <v>38992</v>
      </c>
      <c r="AE1" s="103" t="s">
        <v>38993</v>
      </c>
      <c r="AF1" s="103" t="s">
        <v>38994</v>
      </c>
      <c r="AG1" s="103" t="s">
        <v>38995</v>
      </c>
      <c r="AH1" s="103" t="s">
        <v>38996</v>
      </c>
      <c r="AI1" s="103" t="s">
        <v>38997</v>
      </c>
      <c r="AJ1" s="103" t="s">
        <v>38998</v>
      </c>
      <c r="AK1" s="103" t="s">
        <v>38999</v>
      </c>
      <c r="AL1" s="103" t="s">
        <v>39000</v>
      </c>
      <c r="AM1" s="103" t="s">
        <v>39001</v>
      </c>
      <c r="AN1" s="103" t="s">
        <v>39002</v>
      </c>
      <c r="AO1" s="103" t="s">
        <v>39003</v>
      </c>
      <c r="AP1" s="103" t="s">
        <v>39004</v>
      </c>
      <c r="AQ1" s="103" t="s">
        <v>39005</v>
      </c>
      <c r="AR1" s="103" t="s">
        <v>39006</v>
      </c>
      <c r="AS1" s="103" t="s">
        <v>39007</v>
      </c>
      <c r="AT1" s="103" t="s">
        <v>39008</v>
      </c>
      <c r="AU1" s="103" t="s">
        <v>39009</v>
      </c>
      <c r="AV1" s="103" t="s">
        <v>39010</v>
      </c>
      <c r="AW1" s="103" t="s">
        <v>39011</v>
      </c>
      <c r="AX1" s="103" t="s">
        <v>39012</v>
      </c>
      <c r="AY1" s="103" t="s">
        <v>39013</v>
      </c>
      <c r="AZ1" s="103" t="s">
        <v>39014</v>
      </c>
      <c r="BA1" s="103" t="s">
        <v>39015</v>
      </c>
      <c r="BB1" s="103" t="s">
        <v>39016</v>
      </c>
      <c r="BC1" s="103" t="s">
        <v>39017</v>
      </c>
      <c r="BD1" s="103" t="s">
        <v>39018</v>
      </c>
      <c r="BE1" s="103" t="s">
        <v>39019</v>
      </c>
      <c r="BF1" s="103" t="s">
        <v>39020</v>
      </c>
      <c r="BG1" s="103" t="s">
        <v>39021</v>
      </c>
      <c r="BH1" s="103" t="s">
        <v>39022</v>
      </c>
      <c r="BI1" s="103" t="s">
        <v>39023</v>
      </c>
      <c r="BJ1" s="103" t="s">
        <v>39024</v>
      </c>
      <c r="BK1" s="103" t="s">
        <v>39025</v>
      </c>
      <c r="BL1" s="103" t="s">
        <v>39026</v>
      </c>
      <c r="BM1" s="103" t="s">
        <v>39027</v>
      </c>
      <c r="BN1" s="103" t="s">
        <v>39028</v>
      </c>
      <c r="BO1" s="103" t="s">
        <v>39029</v>
      </c>
      <c r="BP1" s="103" t="s">
        <v>39030</v>
      </c>
      <c r="BQ1" s="103" t="s">
        <v>39031</v>
      </c>
      <c r="BR1" s="103" t="s">
        <v>39032</v>
      </c>
      <c r="BS1" s="103" t="s">
        <v>39033</v>
      </c>
      <c r="BT1" s="103" t="s">
        <v>39034</v>
      </c>
      <c r="BU1" s="103" t="s">
        <v>39035</v>
      </c>
      <c r="BV1" s="103" t="s">
        <v>39036</v>
      </c>
      <c r="BW1" s="103" t="s">
        <v>39037</v>
      </c>
      <c r="BX1" s="103" t="s">
        <v>39038</v>
      </c>
      <c r="BY1" s="103" t="s">
        <v>39039</v>
      </c>
      <c r="BZ1" s="103" t="s">
        <v>39040</v>
      </c>
      <c r="CA1" s="103" t="s">
        <v>39041</v>
      </c>
      <c r="CB1" s="103" t="s">
        <v>39042</v>
      </c>
      <c r="CC1" s="103" t="s">
        <v>39043</v>
      </c>
      <c r="CD1" s="103" t="s">
        <v>39044</v>
      </c>
      <c r="CE1" s="103" t="s">
        <v>39045</v>
      </c>
      <c r="CF1" s="103" t="s">
        <v>39046</v>
      </c>
      <c r="CG1" s="103" t="s">
        <v>39047</v>
      </c>
      <c r="CH1" s="103" t="s">
        <v>39048</v>
      </c>
      <c r="CI1" s="103" t="s">
        <v>39049</v>
      </c>
      <c r="CJ1" s="103" t="s">
        <v>39050</v>
      </c>
    </row>
    <row r="2" spans="1:88" s="82" customFormat="1" ht="31.5" customHeight="1">
      <c r="A2" s="75" t="s">
        <v>39051</v>
      </c>
      <c r="B2" s="75" t="s">
        <v>27</v>
      </c>
      <c r="C2" s="75">
        <v>1</v>
      </c>
      <c r="D2" s="75" t="s">
        <v>19278</v>
      </c>
      <c r="E2" s="100" t="s">
        <v>38967</v>
      </c>
      <c r="F2" s="88">
        <v>45322.056979166664</v>
      </c>
      <c r="G2" s="89" t="s">
        <v>39052</v>
      </c>
      <c r="H2" s="102">
        <v>45322.050729166665</v>
      </c>
      <c r="I2" s="75" t="s">
        <v>83</v>
      </c>
      <c r="J2" s="75" t="s">
        <v>65</v>
      </c>
      <c r="K2" s="101" t="s">
        <v>39053</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39054</v>
      </c>
      <c r="B3" s="75" t="str">
        <f>IFERROR(VLOOKUP(D3,DB!A:K,11,0),"")</f>
        <v>R2</v>
      </c>
      <c r="C3" s="75">
        <v>1</v>
      </c>
      <c r="D3" s="75" t="s">
        <v>31039</v>
      </c>
      <c r="E3" s="100" t="s">
        <v>38967</v>
      </c>
      <c r="F3" s="88">
        <v>45691.651782407411</v>
      </c>
      <c r="G3" s="89">
        <f ca="1">IFERROR(NOW()-F3,"-")</f>
        <v>241.89348321758735</v>
      </c>
      <c r="H3" s="102">
        <v>45691.645879629628</v>
      </c>
      <c r="I3" s="75" t="str">
        <f>IFERROR(VLOOKUP(D3,DB!A:F,6,0),"")</f>
        <v>Generator-SG</v>
      </c>
      <c r="J3" s="75" t="str">
        <f>IFERROR(VLOOKUP(D3,DB!A:G,7,0),"")</f>
        <v>Vandalized</v>
      </c>
      <c r="K3" s="101" t="s">
        <v>39055</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39056</v>
      </c>
      <c r="B4" s="75" t="str">
        <f>IFERROR(VLOOKUP(D4,DB!A:K,11,0),"")</f>
        <v>R2</v>
      </c>
      <c r="C4" s="75">
        <v>1</v>
      </c>
      <c r="D4" s="75" t="s">
        <v>31078</v>
      </c>
      <c r="E4" s="88" t="s">
        <v>38964</v>
      </c>
      <c r="F4" s="88">
        <v>45806.727083333331</v>
      </c>
      <c r="G4" s="89">
        <f ca="1">IFERROR(NOW()-F4,"-")</f>
        <v>126.81818229166674</v>
      </c>
      <c r="H4" s="88">
        <v>45791.543067129627</v>
      </c>
      <c r="I4" s="75" t="str">
        <f>IFERROR(VLOOKUP(D4,DB!A:F,6,0),"")</f>
        <v>SCECO</v>
      </c>
      <c r="J4" s="75" t="str">
        <f>IFERROR(VLOOKUP(D4,DB!A:G,7,0),"")</f>
        <v>No BB Shifted</v>
      </c>
      <c r="K4" s="101" t="s">
        <v>39057</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39058</v>
      </c>
      <c r="B5" s="75" t="str">
        <f>IFERROR(VLOOKUP(D5,DB!A:K,11,0),"")</f>
        <v>R2</v>
      </c>
      <c r="C5" s="75">
        <v>1</v>
      </c>
      <c r="D5" s="75" t="s">
        <v>29168</v>
      </c>
      <c r="E5" s="100" t="s">
        <v>38964</v>
      </c>
      <c r="F5" s="88">
        <v>45824.999837962961</v>
      </c>
      <c r="G5" s="89">
        <f ca="1">IFERROR(NOW()-F5,"-")</f>
        <v>108.54542766203667</v>
      </c>
      <c r="H5" s="88">
        <v>45824.993587962963</v>
      </c>
      <c r="I5" s="75" t="str">
        <f>IFERROR(VLOOKUP(D5,DB!A:F,6,0),"")</f>
        <v>Generator-SG</v>
      </c>
      <c r="J5" s="75" t="str">
        <f>IFERROR(VLOOKUP(D5,DB!A:G,7,0),"")</f>
        <v>Good</v>
      </c>
      <c r="K5" s="101" t="s">
        <v>39059</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39060</v>
      </c>
      <c r="B6" s="18" t="str">
        <f>IFERROR(VLOOKUP(D6,DB!A:K,11,0),"")</f>
        <v>R2</v>
      </c>
      <c r="C6" s="18">
        <v>1</v>
      </c>
      <c r="D6" s="18" t="s">
        <v>20813</v>
      </c>
      <c r="E6" s="131" t="s">
        <v>38964</v>
      </c>
      <c r="F6" s="132">
        <v>45933.464421296296</v>
      </c>
      <c r="G6" s="133">
        <f ca="1">IFERROR(NOW()-F6,"-")</f>
        <v>8.0844328702369239E-2</v>
      </c>
      <c r="H6" s="132">
        <v>45933.458275462966</v>
      </c>
      <c r="I6" s="18" t="str">
        <f>IFERROR(VLOOKUP(D6,DB!A:F,6,0),"")</f>
        <v>SCECO</v>
      </c>
      <c r="J6" s="18" t="str">
        <f>IFERROR(VLOOKUP(D6,DB!A:G,7,0),"")</f>
        <v>Dead</v>
      </c>
      <c r="K6" s="19" t="s">
        <v>39061</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45933.545265624998</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45933.545265624998</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45933.545265624998</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45933.545265624998</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45933.545265624998</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45933.545265624998</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75"/>
      <c r="E13" s="131"/>
      <c r="F13" s="132"/>
      <c r="G13" s="133">
        <f ca="1">IFERROR(NOW()-F13,"-")</f>
        <v>45933.545265624998</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45933.545265624998</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45933.545265624998</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45933.545265624998</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45933.545265624998</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45933.545265624998</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45933.545265624998</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45933.545265624998</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45933.545265624998</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45933.545265624998</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45933.545265624998</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45933.545265624998</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45933.545265624998</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45933.545265624998</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45933.545265624998</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45933.545265624998</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45933.545265624998</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45933.545265624998</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45933.545265624998</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45933.545265624998</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45933.545265624998</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45933.545265624998</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45933.545265624998</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45933.545265624998</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45933.545265624998</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45933.545265624998</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45933.545265624998</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45933.545265624998</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45933.545265624998</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45933.545265624998</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45933.545265624998</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45933.545265624998</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45933.545265624998</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45933.545265624998</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45933.545265624998</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45933.545265624998</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45933.545265624998</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45933.545265624998</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45933.545265624998</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45933.545265624998</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45933.545265624998</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45933.545265624998</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45933.545265624998</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45933.545265624998</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45933.545265624998</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45933.545265624998</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45933.545265624998</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45933.545265624998</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45933.545265624998</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45933.545265624998</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45933.545265624998</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45933.545265624998</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45933.545265624998</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45933.545265624998</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45933.545265624998</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45933.545265624998</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45933.545265624998</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45933.545265624998</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45933.545265624998</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45933.545265624998</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45933.545265624998</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45933.545265624998</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45933.545265624998</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45933.545265624998</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45933.545265624998</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45933.545265624998</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45933.545265624998</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45933.545265624998</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45933.545265624998</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45933.545265624998</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45933.545265624998</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45933.545265624998</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45933.545265624998</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45933.545265624998</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45933.545265624998</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45933.545265624998</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45933.545265624998</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45933.545265624998</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45933.545265624998</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45933.545265624998</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45933.545265624998</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45933.545265624998</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45933.545265624998</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45933.545265624998</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45933.545265624998</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45933.545265624998</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45933.545265624998</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45933.545265624998</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45933.545265624998</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45933.545265624998</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45933.545265624998</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45933.545265624998</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45933.545265624998</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45933.545265624998</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45933.545265624998</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45933.545265624998</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45933.545265624998</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45933.545265624998</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45933.545265624998</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45933.545265624998</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45933.545265624998</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45933.545265624998</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45933.545265624998</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45933.545265624998</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45933.545265624998</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45933.545265624998</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45933.545265624998</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45933.545265624998</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45933.545265624998</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45933.545265624998</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45933.545265624998</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45933.545265624998</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45933.545265624998</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45933.545265624998</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45933.545265624998</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45933.545265624998</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45933.545265624998</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45933.545265624998</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45933.545265624998</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45933.545265624998</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45933.545265624998</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45933.545265624998</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45933.545265624998</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45933.545265624998</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45933.545265624998</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45933.545265624998</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45933.545265624998</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45933.545265624998</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45933.545265624998</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45933.545265624998</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45933.545265624998</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45933.545265624998</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45933.545265624998</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45933.545265624998</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45933.545265624998</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45933.545265624998</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45933.545265624998</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45933.545265624998</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45933.545265624998</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45933.545265624998</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45933.545265624998</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45933.545265624998</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45933.545265624998</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45933.545265624998</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45933.545265624998</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45933.545265624998</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45933.545265624998</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45933.545265624998</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45933.545265624998</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45933.545265624998</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45933.545265624998</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45933.545265624998</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45933.545265624998</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45933.545265624998</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45933.545265624998</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45933.545265624998</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45933.545265624998</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45933.545265624998</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45933.545265624998</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45933.545265624998</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45933.545265624998</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45933.545265624998</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45933.545265624998</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45933.545265624998</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45933.545265624998</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45933.545265624998</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45933.545265624998</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45933.545265624998</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45933.545265624998</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45933.545265624998</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45933.545265624998</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45933.545265624998</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45933.545265624998</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45933.545265624998</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45933.545265624998</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45933.545265624998</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45933.545265624998</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45933.545265624998</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45933.545265624998</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45933.545265624998</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45933.545265624998</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45933.545265624998</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45933.545265624998</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45933.545265624998</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45933.545265624998</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45933.545265624998</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45933.545265624998</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45933.545265624998</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45933.545265624998</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45933.545265624998</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45933.545265624998</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45933.545265624998</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45933.545265624998</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45933.545265624998</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45933.545265624998</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45933.545265624998</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45933.545265624998</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45933.545265624998</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45933.545265624998</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45933.545265624998</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45933.545265624998</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45933.545265624998</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45933.545265624998</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45933.545265624998</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45933.545265624998</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45933.545265624998</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45933.545265624998</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45933.545265624998</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45933.545265624998</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45933.545265624998</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45933.545265624998</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45933.545265624998</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45933.545265624998</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45933.545265624998</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45933.545265624998</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45933.545265624998</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45933.545265624998</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45933.545265624998</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45933.545265624998</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45933.545265624998</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45933.545265624998</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45933.545265624998</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45933.545265624998</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45933.545265624998</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45933.545265624998</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45933.545265624998</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45933.545265624998</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45933.545265624998</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45933.545265624998</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45933.545265624998</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45933.545265624998</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45933.545265624998</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45933.545265624998</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45933.545265624998</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45933.545265624998</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45933.545265624998</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45933.545265624998</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45933.545265624998</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45933.545265624998</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45933.545265624998</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45933.545265624998</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45933.545265624998</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45933.545265624998</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45933.545265624998</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45933.545265624998</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45933.545265624998</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45933.545265624998</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45933.545265624998</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45933.545265624998</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45933.545265624998</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45933.545265624998</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45933.545265624998</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45933.545265624998</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45933.545265624998</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45933.545265624998</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45933.545265624998</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45933.545265624998</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45933.545265624998</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45933.545265624998</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45933.545265624998</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45933.545265624998</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45933.545265624998</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45933.545265624998</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45933.545265624998</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45933.545265624998</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45933.545265624998</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45933.545265624998</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45933.545265624998</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45933.545265624998</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45933.545265624998</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45933.545265624998</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45933.545265624998</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45933.545265624998</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45933.545265624998</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45933.545265624998</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45933.545265624998</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45933.545265624998</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45933.545265624998</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45933.545265624998</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45933.545265624998</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45933.545265624998</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45933.545265624998</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45933.545265624998</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45933.545265624998</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45933.545265624998</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45933.545265624998</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45933.545265624998</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45933.545265624998</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45933.545265624998</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45933.545265624998</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45933.545265624998</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45933.545265624998</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45933.545265624998</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45933.545265624998</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45933.545265624998</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45933.545265624998</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45933.545265624998</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45933.545265624998</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45933.545265624998</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45933.545265624998</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45933.545265624998</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45933.545265624998</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45933.545265624998</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45933.545265624998</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45933.545265624998</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45933.545265624998</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45933.545265624998</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45933.545265624998</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45933.545265624998</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45933.545265624998</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45933.545265624998</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45933.545265624998</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45933.545265624998</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45933.545265624998</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45933.545265624998</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45933.545265624998</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45933.545265624998</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45933.545265624998</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45933.545265624998</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45933.545265624998</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45933.545265624998</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45933.545265624998</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45933.545265624998</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45933.545265624998</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45933.545265624998</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sheetData>
  <dataValidations count="2">
    <dataValidation allowBlank="1" showInputMessage="1" showErrorMessage="1" sqref="E1" xr:uid="{4D935161-CDD3-4592-B877-3FB59C99E142}"/>
    <dataValidation type="list" allowBlank="1" showInputMessage="1" showErrorMessage="1" sqref="E3:E33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0"/>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3" ca="1" si="0">IFERROR(NOW()-F2,"-")</f>
        <v>45933.545265624998</v>
      </c>
      <c r="H2" s="22"/>
      <c r="I2" s="19" t="str">
        <f>IFERROR(VLOOKUP(D2,DB!A:F,6,0),"")</f>
        <v/>
      </c>
      <c r="J2" s="18" t="str">
        <f>IFERROR(VLOOKUP(D2,DB!A:G,7,0),"")</f>
        <v/>
      </c>
      <c r="K2" s="50"/>
      <c r="L2" s="23" t="str">
        <f>IFERROR(VLOOKUP(D2,DB!A:I,9,0),"")</f>
        <v/>
      </c>
    </row>
    <row r="3" spans="1:13" ht="15" customHeight="1">
      <c r="A3" s="19"/>
      <c r="B3" s="75" t="str">
        <f>IFERROR(VLOOKUP(D3,DB!A:K,11,0),"")</f>
        <v/>
      </c>
      <c r="C3" s="18"/>
      <c r="D3" s="75"/>
      <c r="E3" s="18"/>
      <c r="F3" s="20"/>
      <c r="G3" s="21">
        <f t="shared" ca="1" si="0"/>
        <v>45933.545265624998</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45933.545265624998</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45933.545265624998</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45933.545265624998</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45933.545265624998</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45933.545265624998</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45933.545265624998</v>
      </c>
      <c r="H9" s="22"/>
      <c r="I9" s="19" t="str">
        <f>IFERROR(VLOOKUP(D9,DB!A:F,6,0),"")</f>
        <v/>
      </c>
      <c r="J9" s="18" t="str">
        <f>IFERROR(VLOOKUP(D9,DB!A:G,7,0),"")</f>
        <v/>
      </c>
      <c r="K9" s="50"/>
      <c r="L9" s="23" t="str">
        <f>IFERROR(VLOOKUP(D9,DB!A:I,9,0),"")</f>
        <v/>
      </c>
    </row>
    <row r="10" spans="1:13" ht="15" customHeight="1">
      <c r="A10" s="19"/>
      <c r="B10" s="18" t="str">
        <f>IFERROR(VLOOKUP(#REF!,DB!A:K,11,0),"")</f>
        <v/>
      </c>
      <c r="C10" s="18"/>
      <c r="D10" s="18"/>
      <c r="E10" s="18"/>
      <c r="F10" s="20"/>
      <c r="G10" s="21">
        <f t="shared" ca="1" si="0"/>
        <v>45933.545265624998</v>
      </c>
      <c r="H10" s="22"/>
      <c r="I10" s="19" t="str">
        <f>IFERROR(VLOOKUP(#REF!,DB!A:F,6,0),"")</f>
        <v/>
      </c>
      <c r="J10" s="18" t="str">
        <f>IFERROR(VLOOKUP(#REF!,DB!A:G,7,0),"")</f>
        <v/>
      </c>
      <c r="K10" s="50"/>
      <c r="L10" s="23" t="str">
        <f>IFERROR(VLOOKUP(#REF!,DB!A:I,9,0),"")</f>
        <v/>
      </c>
    </row>
    <row r="11" spans="1:13" ht="15" customHeight="1">
      <c r="A11" s="19"/>
      <c r="B11" s="75" t="str">
        <f>IFERROR(VLOOKUP(D11,DB!A:K,11,0),"")</f>
        <v/>
      </c>
      <c r="C11" s="18"/>
      <c r="D11" s="18"/>
      <c r="E11" s="18"/>
      <c r="F11" s="20"/>
      <c r="G11" s="21">
        <f t="shared" ca="1" si="0"/>
        <v>45933.545265624998</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45933.545265624998</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45933.545265624998</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45933.545265624998</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45933.545265624998</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45933.545265624998</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45933.545265624998</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45933.545265624998</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45933.545265624998</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45933.545265624998</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45933.545265624998</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45933.545265624998</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45933.545265624998</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45933.545265624998</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45933.545265624998</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45933.545265624998</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45933.545265624998</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45933.545265624998</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45933.545265624998</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45933.545265624998</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45933.545265624998</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45933.545265624998</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45933.545265624998</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45933.545265624998</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45933.545265624998</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45933.545265624998</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45933.545265624998</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45933.545265624998</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45933.545265624998</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45933.545265624998</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45933.545265624998</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45933.545265624998</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45933.545265624998</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45933.545265624998</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45933.545265624998</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45933.545265624998</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45933.545265624998</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45933.545265624998</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45933.545265624998</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45933.545265624998</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45933.545265624998</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45933.545265624998</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45933.545265624998</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45933.545265624998</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45933.545265624998</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45933.545265624998</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45933.545265624998</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45933.545265624998</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45933.545265624998</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45933.545265624998</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45933.545265624998</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45933.545265624998</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45933.545265624998</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ref="G64:G127" ca="1" si="1">IFERROR(NOW()-F64,"-")</f>
        <v>45933.545265624998</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45933.545265624998</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45933.545265624998</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45933.545265624998</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45933.545265624998</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45933.545265624998</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45933.545265624998</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45933.545265624998</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45933.545265624998</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45933.545265624998</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45933.545265624998</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45933.545265624998</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45933.545265624998</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45933.545265624998</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45933.545265624998</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45933.545265624998</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45933.545265624998</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45933.545265624998</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45933.545265624998</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45933.545265624998</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45933.545265624998</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45933.545265624998</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45933.545265624998</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45933.545265624998</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45933.545265624998</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45933.545265624998</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45933.545265624998</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45933.545265624998</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45933.545265624998</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45933.545265624998</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45933.545265624998</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45933.545265624998</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45933.545265624998</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45933.545265624998</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45933.545265624998</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45933.545265624998</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45933.545265624998</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45933.545265624998</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45933.545265624998</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45933.545265624998</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45933.545265624998</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45933.545265624998</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45933.545265624998</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45933.545265624998</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45933.545265624998</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45933.545265624998</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45933.545265624998</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45933.545265624998</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45933.545265624998</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45933.545265624998</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45933.545265624998</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45933.545265624998</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45933.545265624998</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45933.545265624998</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45933.545265624998</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45933.545265624998</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45933.545265624998</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45933.545265624998</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45933.545265624998</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45933.545265624998</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45933.545265624998</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45933.545265624998</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45933.545265624998</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45933.545265624998</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ref="G128:G191" ca="1" si="2">IFERROR(NOW()-F128,"-")</f>
        <v>45933.545265624998</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45933.545265624998</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45933.545265624998</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45933.545265624998</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45933.545265624998</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45933.545265624998</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45933.545265624998</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45933.545265624998</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45933.545265624998</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45933.545265624998</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45933.545265624998</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45933.545265624998</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45933.545265624998</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45933.545265624998</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45933.545265624998</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45933.545265624998</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45933.545265624998</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45933.545265624998</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45933.545265624998</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45933.545265624998</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45933.545265624998</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45933.545265624998</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45933.545265624998</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45933.545265624998</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45933.545265624998</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45933.545265624998</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45933.545265624998</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45933.545265624998</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45933.545265624998</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45933.545265624998</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45933.545265624998</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45933.545265624998</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45933.545265624998</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45933.545265624998</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45933.545265624998</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45933.545265624998</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45933.545265624998</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45933.545265624998</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45933.545265624998</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45933.545265624998</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45933.545265624998</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45933.545265624998</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45933.545265624998</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45933.545265624998</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45933.545265624998</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45933.545265624998</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45933.545265624998</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45933.545265624998</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45933.545265624998</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45933.545265624998</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45933.545265624998</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45933.545265624998</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45933.545265624998</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45933.545265624998</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45933.545265624998</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45933.545265624998</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45933.545265624998</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45933.545265624998</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45933.545265624998</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45933.545265624998</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45933.545265624998</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45933.545265624998</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45933.545265624998</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45933.545265624998</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ref="G192:G255" ca="1" si="3">IFERROR(NOW()-F192,"-")</f>
        <v>45933.545265624998</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45933.545265624998</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45933.545265624998</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45933.545265624998</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45933.545265624998</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45933.545265624998</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45933.545265624998</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45933.545265624998</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45933.545265624998</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45933.545265624998</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45933.545265624998</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45933.545265624998</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45933.545265624998</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45933.545265624998</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45933.545265624998</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45933.545265624998</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45933.545265624998</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45933.545265624998</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45933.545265624998</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45933.545265624998</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45933.545265624998</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45933.545265624998</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45933.545265624998</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45933.545265624998</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45933.545265624998</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45933.545265624998</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45933.545265624998</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45933.545265624998</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45933.545265624998</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45933.545265624998</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45933.545265624998</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45933.545265624998</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45933.545265624998</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45933.545265624998</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45933.545265624998</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45933.545265624998</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45933.545265624998</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45933.545265624998</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45933.545265624998</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45933.545265624998</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45933.545265624998</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45933.545265624998</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45933.545265624998</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45933.545265624998</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45933.545265624998</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45933.545265624998</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45933.545265624998</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45933.545265624998</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45933.545265624998</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45933.545265624998</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45933.545265624998</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45933.545265624998</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45933.545265624998</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45933.545265624998</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45933.545265624998</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45933.545265624998</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45933.545265624998</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45933.545265624998</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45933.545265624998</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45933.545265624998</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45933.545265624998</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45933.545265624998</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45933.545265624998</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45933.545265624998</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ref="G256:G319" ca="1" si="4">IFERROR(NOW()-F256,"-")</f>
        <v>45933.545265624998</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45933.545265624998</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45933.545265624998</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45933.545265624998</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45933.545265624998</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45933.545265624998</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45933.545265624998</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45933.545265624998</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45933.545265624998</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45933.545265624998</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45933.545265624998</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45933.545265624998</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45933.545265624998</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45933.545265624998</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45933.545265624998</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45933.545265624998</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45933.545265624998</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45933.545265624998</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45933.545265624998</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45933.545265624998</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45933.545265624998</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45933.545265624998</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45933.545265624998</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45933.545265624998</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45933.545265624998</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45933.545265624998</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45933.545265624998</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45933.545265624998</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45933.545265624998</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45933.545265624998</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45933.545265624998</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45933.545265624998</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45933.545265624998</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45933.545265624998</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45933.545265624998</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45933.545265624998</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45933.545265624998</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45933.545265624998</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45933.545265624998</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45933.545265624998</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45933.545265624998</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45933.545265624998</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45933.545265624998</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45933.545265624998</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45933.545265624998</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45933.545265624998</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45933.545265624998</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45933.545265624998</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45933.545265624998</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45933.545265624998</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45933.545265624998</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45933.545265624998</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45933.545265624998</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45933.545265624998</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45933.545265624998</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45933.545265624998</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45933.545265624998</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45933.545265624998</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45933.545265624998</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45933.545265624998</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45933.545265624998</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45933.545265624998</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45933.545265624998</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45933.545265624998</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ref="G320:G383" ca="1" si="5">IFERROR(NOW()-F320,"-")</f>
        <v>45933.545265624998</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45933.545265624998</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45933.545265624998</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45933.545265624998</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45933.545265624998</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45933.545265624998</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45933.545265624998</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45933.545265624998</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45933.545265624998</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45933.545265624998</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45933.545265624998</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45933.545265624998</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45933.545265624998</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45933.545265624998</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45933.545265624998</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45933.545265624998</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45933.545265624998</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45933.545265624998</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45933.545265624998</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45933.545265624998</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45933.545265624998</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45933.545265624998</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45933.545265624998</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45933.545265624998</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45933.545265624998</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45933.545265624998</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45933.545265624998</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45933.545265624998</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45933.545265624998</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45933.545265624998</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45933.545265624998</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45933.545265624998</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45933.545265624998</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45933.545265624998</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45933.545265624998</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45933.545265624998</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45933.545265624998</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45933.545265624998</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45933.545265624998</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45933.545265624998</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45933.545265624998</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45933.545265624998</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45933.545265624998</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45933.545265624998</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45933.545265624998</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45933.545265624998</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45933.545265624998</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45933.545265624998</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45933.545265624998</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45933.545265624998</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45933.545265624998</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45933.545265624998</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45933.545265624998</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45933.545265624998</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45933.545265624998</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45933.545265624998</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45933.545265624998</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45933.545265624998</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45933.545265624998</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45933.545265624998</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45933.545265624998</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45933.545265624998</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45933.545265624998</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45933.545265624998</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ref="G384:G447" ca="1" si="6">IFERROR(NOW()-F384,"-")</f>
        <v>45933.545265624998</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45933.545265624998</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45933.545265624998</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45933.545265624998</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45933.545265624998</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45933.545265624998</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45933.545265624998</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45933.545265624998</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45933.545265624998</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45933.545265624998</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45933.545265624998</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45933.545265624998</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45933.545265624998</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45933.545265624998</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45933.545265624998</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45933.545265624998</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45933.545265624998</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45933.545265624998</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45933.545265624998</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45933.545265624998</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45933.545265624998</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45933.545265624998</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45933.545265624998</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45933.545265624998</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45933.545265624998</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45933.545265624998</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45933.545265624998</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45933.545265624998</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45933.545265624998</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45933.545265624998</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45933.545265624998</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45933.545265624998</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45933.545265624998</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45933.545265624998</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45933.545265624998</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45933.545265624998</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45933.545265624998</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45933.545265624998</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45933.545265624998</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45933.545265624998</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45933.545265624998</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45933.545265624998</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45933.545265624998</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45933.545265624998</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45933.545265624998</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45933.545265624998</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45933.545265624998</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45933.545265624998</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45933.545265624998</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45933.545265624998</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45933.545265624998</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45933.545265624998</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45933.545265624998</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45933.545265624998</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45933.545265624998</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45933.545265624998</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45933.545265624998</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45933.545265624998</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45933.545265624998</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45933.545265624998</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45933.545265624998</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45933.545265624998</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45933.545265624998</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45933.545265624998</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ref="G448:G511" ca="1" si="7">IFERROR(NOW()-F448,"-")</f>
        <v>45933.545265624998</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45933.545265624998</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45933.545265624998</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45933.545265624998</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45933.545265624998</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45933.545265624998</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45933.545265624998</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45933.545265624998</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45933.545265624998</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45933.545265624998</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45933.545265624998</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45933.545265624998</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45933.545265624998</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45933.545265624998</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45933.545265624998</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45933.545265624998</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45933.545265624998</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45933.545265624998</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45933.545265624998</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45933.545265624998</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45933.545265624998</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45933.545265624998</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45933.545265624998</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45933.545265624998</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45933.545265624998</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45933.545265624998</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45933.545265624998</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45933.545265624998</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45933.545265624998</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45933.545265624998</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45933.545265624998</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45933.545265624998</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45933.545265624998</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45933.545265624998</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45933.545265624998</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45933.545265624998</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45933.545265624998</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45933.545265624998</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45933.545265624998</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45933.545265624998</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45933.545265624998</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45933.545265624998</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45933.545265624998</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45933.545265624998</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45933.545265624998</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45933.545265624998</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45933.545265624998</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45933.545265624998</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45933.545265624998</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45933.545265624998</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45933.545265624998</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45933.545265624998</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45933.545265624998</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45933.545265624998</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45933.545265624998</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45933.545265624998</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45933.545265624998</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45933.545265624998</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45933.545265624998</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45933.545265624998</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45933.545265624998</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45933.545265624998</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45933.545265624998</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45933.545265624998</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ref="G512:G575" ca="1" si="8">IFERROR(NOW()-F512,"-")</f>
        <v>45933.545265624998</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45933.545265624998</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45933.545265624998</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45933.545265624998</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45933.545265624998</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45933.545265624998</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45933.545265624998</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45933.545265624998</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45933.545265624998</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45933.545265624998</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45933.545265624998</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45933.545265624998</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45933.545265624998</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45933.545265624998</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45933.545265624998</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45933.545265624998</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45933.545265624998</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45933.545265624998</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45933.545265624998</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45933.545265624998</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45933.545265624998</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45933.545265624998</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45933.545265624998</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45933.545265624998</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45933.545265624998</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45933.545265624998</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45933.545265624998</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45933.545265624998</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45933.545265624998</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45933.545265624998</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45933.545265624998</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45933.545265624998</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45933.545265624998</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45933.545265624998</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45933.545265624998</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45933.545265624998</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45933.545265624998</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45933.545265624998</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45933.545265624998</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45933.545265624998</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45933.545265624998</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45933.545265624998</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45933.545265624998</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45933.545265624998</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45933.545265624998</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45933.545265624998</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45933.545265624998</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45933.545265624998</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45933.545265624998</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45933.545265624998</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45933.545265624998</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45933.545265624998</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45933.545265624998</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45933.545265624998</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45933.545265624998</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45933.545265624998</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45933.545265624998</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45933.545265624998</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45933.545265624998</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45933.545265624998</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45933.545265624998</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45933.545265624998</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45933.545265624998</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45933.545265624998</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ref="G576:G639" ca="1" si="9">IFERROR(NOW()-F576,"-")</f>
        <v>45933.545265624998</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45933.545265624998</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45933.545265624998</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45933.545265624998</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45933.545265624998</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45933.545265624998</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45933.545265624998</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45933.545265624998</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45933.545265624998</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45933.545265624998</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45933.545265624998</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45933.545265624998</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45933.545265624998</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45933.545265624998</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45933.545265624998</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45933.545265624998</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45933.545265624998</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45933.545265624998</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45933.545265624998</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45933.545265624998</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45933.545265624998</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45933.545265624998</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45933.545265624998</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45933.545265624998</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45933.545265624998</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45933.545265624998</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45933.545265624998</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45933.545265624998</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45933.545265624998</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45933.545265624998</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45933.545265624998</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45933.545265624998</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45933.545265624998</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45933.545265624998</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45933.545265624998</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45933.545265624998</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45933.545265624998</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45933.545265624998</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45933.545265624998</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45933.545265624998</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45933.545265624998</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45933.545265624998</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45933.545265624998</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45933.545265624998</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45933.545265624998</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45933.545265624998</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45933.545265624998</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45933.545265624998</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45933.545265624998</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45933.545265624998</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45933.545265624998</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45933.545265624998</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45933.545265624998</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45933.545265624998</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45933.545265624998</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45933.545265624998</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45933.545265624998</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45933.545265624998</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45933.545265624998</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45933.545265624998</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45933.545265624998</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45933.545265624998</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45933.545265624998</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45933.545265624998</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ref="G640:G703" ca="1" si="10">IFERROR(NOW()-F640,"-")</f>
        <v>45933.545265624998</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45933.545265624998</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45933.545265624998</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45933.545265624998</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45933.545265624998</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45933.545265624998</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45933.545265624998</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45933.545265624998</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45933.545265624998</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45933.545265624998</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45933.545265624998</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45933.545265624998</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45933.545265624998</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45933.545265624998</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45933.545265624998</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45933.545265624998</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45933.545265624998</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45933.545265624998</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45933.545265624998</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45933.545265624998</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45933.545265624998</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45933.545265624998</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45933.545265624998</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45933.545265624998</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45933.545265624998</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45933.545265624998</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45933.545265624998</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45933.545265624998</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45933.545265624998</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45933.545265624998</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45933.545265624998</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45933.545265624998</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45933.545265624998</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45933.545265624998</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45933.545265624998</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45933.545265624998</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45933.545265624998</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45933.545265624998</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45933.545265624998</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45933.545265624998</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45933.545265624998</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45933.545265624998</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45933.545265624998</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45933.545265624998</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45933.545265624998</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45933.545265624998</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45933.545265624998</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45933.545265624998</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45933.545265624998</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45933.545265624998</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45933.545265624998</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45933.545265624998</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45933.545265624998</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45933.545265624998</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45933.545265624998</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45933.545265624998</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45933.545265624998</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45933.545265624998</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45933.545265624998</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45933.545265624998</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45933.545265624998</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45933.545265624998</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45933.545265624998</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45933.545265624998</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ref="G704:G767" ca="1" si="11">IFERROR(NOW()-F704,"-")</f>
        <v>45933.545265624998</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45933.545265624998</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45933.545265624998</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45933.545265624998</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45933.545265624998</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45933.545265624998</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45933.545265624998</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45933.545265624998</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45933.545265624998</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45933.545265624998</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45933.545265624998</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45933.545265624998</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45933.545265624998</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45933.545265624998</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45933.545265624998</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45933.545265624998</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45933.545265624998</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45933.545265624998</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45933.545265624998</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45933.545265624998</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45933.545265624998</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45933.545265624998</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45933.545265624998</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45933.545265624998</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45933.545265624998</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45933.545265624998</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45933.545265624998</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45933.545265624998</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45933.545265624998</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45933.545265624998</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45933.545265624998</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45933.545265624998</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45933.545265624998</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45933.545265624998</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45933.545265624998</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45933.545265624998</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45933.545265624998</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45933.545265624998</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45933.545265624998</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45933.545265624998</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45933.545265624998</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45933.545265624998</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45933.545265624998</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45933.545265624998</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45933.545265624998</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45933.545265624998</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45933.545265624998</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45933.545265624998</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45933.545265624998</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45933.545265624998</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45933.545265624998</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45933.545265624998</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45933.545265624998</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45933.545265624998</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45933.545265624998</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45933.545265624998</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45933.545265624998</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45933.545265624998</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45933.545265624998</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45933.545265624998</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45933.545265624998</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45933.545265624998</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45933.545265624998</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45933.545265624998</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ref="G768:G831" ca="1" si="12">IFERROR(NOW()-F768,"-")</f>
        <v>45933.545265624998</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45933.545265624998</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45933.545265624998</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45933.545265624998</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45933.545265624998</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45933.545265624998</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45933.545265624998</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45933.545265624998</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45933.545265624998</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45933.545265624998</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45933.545265624998</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45933.545265624998</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45933.545265624998</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45933.545265624998</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45933.545265624998</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45933.545265624998</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45933.545265624998</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45933.545265624998</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45933.545265624998</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45933.545265624998</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45933.545265624998</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45933.545265624998</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45933.545265624998</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45933.545265624998</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45933.545265624998</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45933.545265624998</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45933.545265624998</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45933.545265624998</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45933.545265624998</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45933.545265624998</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45933.545265624998</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45933.545265624998</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45933.545265624998</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45933.545265624998</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45933.545265624998</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45933.545265624998</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45933.545265624998</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45933.545265624998</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45933.545265624998</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45933.545265624998</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45933.545265624998</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45933.545265624998</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45933.545265624998</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45933.545265624998</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45933.545265624998</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45933.545265624998</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45933.545265624998</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45933.545265624998</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45933.545265624998</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45933.545265624998</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45933.545265624998</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45933.545265624998</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45933.545265624998</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45933.545265624998</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45933.545265624998</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45933.545265624998</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45933.545265624998</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45933.545265624998</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45933.545265624998</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45933.545265624998</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45933.545265624998</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45933.545265624998</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45933.545265624998</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45933.545265624998</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ref="G832:G895" ca="1" si="13">IFERROR(NOW()-F832,"-")</f>
        <v>45933.545265624998</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45933.545265624998</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45933.545265624998</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45933.545265624998</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45933.545265624998</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45933.545265624998</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45933.545265624998</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45933.545265624998</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45933.545265624998</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45933.545265624998</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45933.545265624998</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45933.545265624998</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45933.545265624998</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45933.545265624998</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45933.545265624998</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45933.545265624998</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45933.545265624998</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45933.545265624998</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45933.545265624998</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45933.545265624998</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45933.545265624998</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45933.545265624998</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45933.545265624998</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45933.545265624998</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45933.545265624998</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45933.545265624998</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45933.545265624998</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45933.545265624998</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45933.545265624998</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45933.545265624998</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45933.545265624998</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45933.545265624998</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45933.545265624998</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45933.545265624998</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45933.545265624998</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45933.545265624998</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45933.545265624998</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45933.545265624998</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45933.545265624998</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45933.545265624998</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45933.545265624998</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45933.545265624998</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45933.545265624998</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45933.545265624998</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45933.545265624998</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45933.545265624998</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45933.545265624998</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45933.545265624998</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45933.545265624998</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45933.545265624998</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45933.545265624998</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45933.545265624998</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45933.545265624998</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45933.545265624998</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45933.545265624998</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45933.545265624998</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45933.545265624998</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45933.545265624998</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45933.545265624998</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45933.545265624998</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45933.545265624998</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45933.545265624998</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45933.545265624998</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45933.545265624998</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ref="G896:G959" ca="1" si="14">IFERROR(NOW()-F896,"-")</f>
        <v>45933.545265624998</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45933.545265624998</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45933.545265624998</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45933.545265624998</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45933.545265624998</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45933.545265624998</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45933.545265624998</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45933.545265624998</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45933.545265624998</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45933.545265624998</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45933.545265624998</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45933.545265624998</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45933.545265624998</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45933.545265624998</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45933.545265624998</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45933.545265624998</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45933.545265624998</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45933.545265624998</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45933.545265624998</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45933.545265624998</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45933.545265624998</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45933.545265624998</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45933.545265624998</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45933.545265624998</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45933.545265624998</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45933.545265624998</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45933.545265624998</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45933.545265624998</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45933.545265624998</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45933.545265624998</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45933.545265624998</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45933.545265624998</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45933.545265624998</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45933.545265624998</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45933.545265624998</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45933.545265624998</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45933.545265624998</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45933.545265624998</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45933.545265624998</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45933.545265624998</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45933.545265624998</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45933.545265624998</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45933.545265624998</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45933.545265624998</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45933.545265624998</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45933.545265624998</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45933.545265624998</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45933.545265624998</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45933.545265624998</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45933.545265624998</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45933.545265624998</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45933.545265624998</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45933.545265624998</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45933.545265624998</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45933.545265624998</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45933.545265624998</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45933.545265624998</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45933.545265624998</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45933.545265624998</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45933.545265624998</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45933.545265624998</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45933.545265624998</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45933.545265624998</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45933.545265624998</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ref="G960:G1023" ca="1" si="15">IFERROR(NOW()-F960,"-")</f>
        <v>45933.545265624998</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45933.545265624998</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45933.545265624998</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45933.545265624998</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45933.545265624998</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45933.545265624998</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45933.545265624998</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45933.545265624998</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45933.545265624998</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45933.545265624998</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45933.545265624998</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45933.545265624998</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45933.545265624998</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45933.545265624998</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45933.545265624998</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45933.545265624998</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45933.545265624998</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45933.545265624998</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45933.545265624998</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45933.545265624998</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45933.545265624998</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45933.545265624998</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45933.545265624998</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45933.545265624998</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45933.545265624998</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45933.545265624998</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45933.545265624998</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45933.545265624998</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45933.545265624998</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45933.545265624998</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45933.545265624998</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45933.545265624998</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45933.545265624998</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45933.545265624998</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45933.545265624998</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45933.545265624998</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45933.545265624998</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45933.545265624998</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45933.545265624998</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45933.545265624998</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45933.545265624998</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45933.545265624998</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45933.545265624998</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45933.545265624998</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45933.545265624998</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45933.545265624998</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45933.545265624998</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45933.545265624998</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45933.545265624998</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45933.545265624998</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45933.545265624998</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45933.545265624998</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45933.545265624998</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45933.545265624998</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45933.545265624998</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45933.545265624998</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45933.545265624998</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45933.545265624998</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45933.545265624998</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45933.545265624998</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45933.545265624998</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45933.545265624998</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45933.545265624998</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45933.545265624998</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ref="G1024:G1087" ca="1" si="16">IFERROR(NOW()-F1024,"-")</f>
        <v>45933.545265624998</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45933.545265624998</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45933.545265624998</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45933.545265624998</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45933.545265624998</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45933.545265624998</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45933.545265624998</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45933.545265624998</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45933.545265624998</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45933.545265624998</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45933.545265624998</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45933.545265624998</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45933.545265624998</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45933.545265624998</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45933.545265624998</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45933.545265624998</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45933.545265624998</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45933.545265624998</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45933.545265624998</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45933.545265624998</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45933.545265624998</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45933.545265624998</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45933.545265624998</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45933.545265624998</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45933.545265624998</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45933.545265624998</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45933.545265624998</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45933.545265624998</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45933.545265624998</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45933.545265624998</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45933.545265624998</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45933.545265624998</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45933.545265624998</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45933.545265624998</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45933.545265624998</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45933.545265624998</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45933.545265624998</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45933.545265624998</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45933.545265624998</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45933.545265624998</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45933.545265624998</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45933.545265624998</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45933.545265624998</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45933.545265624998</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45933.545265624998</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45933.545265624998</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45933.545265624998</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45933.545265624998</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45933.545265624998</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45933.545265624998</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45933.545265624998</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45933.545265624998</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45933.545265624998</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45933.545265624998</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45933.545265624998</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45933.545265624998</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45933.545265624998</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45933.545265624998</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45933.545265624998</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45933.545265624998</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45933.545265624998</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45933.545265624998</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45933.545265624998</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45933.545265624998</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ref="G1088:G1151" ca="1" si="17">IFERROR(NOW()-F1088,"-")</f>
        <v>45933.545265624998</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45933.545265624998</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45933.545265624998</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45933.545265624998</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45933.545265624998</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45933.545265624998</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45933.545265624998</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45933.545265624998</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45933.545265624998</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45933.545265624998</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45933.545265624998</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45933.545265624998</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45933.545265624998</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45933.545265624998</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45933.545265624998</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45933.545265624998</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45933.545265624998</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45933.545265624998</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45933.545265624998</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45933.545265624998</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45933.545265624998</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45933.545265624998</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45933.545265624998</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45933.545265624998</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45933.545265624998</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45933.545265624998</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45933.545265624998</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45933.545265624998</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45933.545265624998</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45933.545265624998</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45933.545265624998</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45933.545265624998</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45933.545265624998</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45933.545265624998</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45933.545265624998</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45933.545265624998</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45933.545265624998</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45933.545265624998</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45933.545265624998</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45933.545265624998</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45933.545265624998</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45933.545265624998</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45933.545265624998</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45933.545265624998</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45933.545265624998</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45933.545265624998</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45933.545265624998</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45933.545265624998</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45933.545265624998</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45933.545265624998</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45933.545265624998</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45933.545265624998</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45933.545265624998</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45933.545265624998</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45933.545265624998</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45933.545265624998</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45933.545265624998</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45933.545265624998</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45933.545265624998</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45933.545265624998</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45933.545265624998</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45933.545265624998</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45933.545265624998</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45933.545265624998</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ref="G1152:G1215" ca="1" si="18">IFERROR(NOW()-F1152,"-")</f>
        <v>45933.545265624998</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45933.545265624998</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45933.545265624998</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45933.545265624998</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45933.545265624998</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45933.545265624998</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45933.545265624998</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45933.545265624998</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45933.545265624998</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45933.545265624998</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45933.545265624998</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45933.545265624998</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45933.545265624998</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45933.545265624998</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45933.545265624998</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45933.545265624998</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45933.545265624998</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45933.545265624998</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45933.545265624998</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45933.545265624998</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45933.545265624998</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45933.545265624998</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45933.545265624998</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45933.545265624998</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45933.545265624998</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45933.545265624998</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45933.545265624998</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45933.545265624998</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45933.545265624998</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45933.545265624998</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45933.545265624998</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45933.545265624998</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45933.545265624998</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45933.545265624998</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45933.545265624998</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45933.545265624998</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45933.545265624998</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45933.545265624998</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45933.545265624998</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45933.545265624998</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45933.545265624998</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45933.545265624998</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45933.545265624998</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45933.545265624998</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45933.545265624998</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45933.545265624998</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45933.545265624998</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45933.545265624998</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45933.545265624998</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45933.545265624998</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45933.545265624998</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45933.545265624998</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45933.545265624998</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45933.545265624998</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45933.545265624998</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45933.545265624998</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45933.545265624998</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45933.545265624998</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45933.545265624998</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45933.545265624998</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45933.545265624998</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45933.545265624998</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45933.545265624998</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45933.545265624998</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ref="G1216:G1230" ca="1" si="19">IFERROR(NOW()-F1216,"-")</f>
        <v>45933.545265624998</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45933.545265624998</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45933.545265624998</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45933.545265624998</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45933.545265624998</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45933.545265624998</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45933.545265624998</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45933.545265624998</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45933.545265624998</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45933.545265624998</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45933.545265624998</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45933.545265624998</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45933.545265624998</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45933.545265624998</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45933.545265624998</v>
      </c>
      <c r="H1230" s="22"/>
      <c r="I1230" s="19" t="str">
        <f>IFERROR(VLOOKUP(D1230,DB!A:F,6,0),"")</f>
        <v/>
      </c>
      <c r="J1230" s="18" t="str">
        <f>IFERROR(VLOOKUP(D1230,DB!A:G,7,0),"")</f>
        <v/>
      </c>
      <c r="K1230" s="50"/>
      <c r="L1230" s="23" t="str">
        <f>IFERROR(VLOOKUP(D1230,DB!A:I,9,0),"")</f>
        <v/>
      </c>
    </row>
  </sheetData>
  <dataValidations count="2">
    <dataValidation allowBlank="1" showInputMessage="1" showErrorMessage="1" sqref="E1" xr:uid="{5914219A-CB83-432D-936A-CC0CB6F3982A}"/>
    <dataValidation type="list" allowBlank="1" showInputMessage="1" showErrorMessage="1" sqref="E2:E123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5"/>
  <sheetViews>
    <sheetView workbookViewId="0">
      <selection activeCell="K5" sqref="K5"/>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39062</v>
      </c>
      <c r="B2" s="110" t="str">
        <f>IFERROR(VLOOKUP(D2,DB!A:K,11,0),"")</f>
        <v>R4</v>
      </c>
      <c r="C2" s="111">
        <v>1</v>
      </c>
      <c r="D2" s="107" t="s">
        <v>35082</v>
      </c>
      <c r="E2" s="112" t="s">
        <v>38964</v>
      </c>
      <c r="F2" s="113">
        <v>45703.480717592596</v>
      </c>
      <c r="G2" s="114">
        <f ca="1">IFERROR(NOW()-F2,"")</f>
        <v>230.06454803240194</v>
      </c>
      <c r="H2" s="113">
        <v>45703.474768518521</v>
      </c>
      <c r="I2" s="110" t="str">
        <f>IFERROR(VLOOKUP(D2,DB!A:F,6,0),"")</f>
        <v>SCECO</v>
      </c>
      <c r="J2" s="110" t="str">
        <f>IFERROR(VLOOKUP(D2,DB!A:G,7,0),"")</f>
        <v>Dead</v>
      </c>
      <c r="K2" s="115" t="s">
        <v>39063</v>
      </c>
      <c r="L2" s="107" t="str">
        <f>IFERROR(VLOOKUP(D2,DB!A:I,9,0),"")</f>
        <v>Latis</v>
      </c>
    </row>
    <row r="3" spans="1:16" ht="33.75" customHeight="1">
      <c r="A3" s="110" t="s">
        <v>39064</v>
      </c>
      <c r="B3" s="110" t="str">
        <f>IFERROR(VLOOKUP(D3,DB!A:K,11,0),"")</f>
        <v>R4</v>
      </c>
      <c r="C3" s="111">
        <v>2</v>
      </c>
      <c r="D3" s="107" t="s">
        <v>39065</v>
      </c>
      <c r="E3" s="112" t="s">
        <v>38964</v>
      </c>
      <c r="F3" s="113">
        <v>45930.890277777777</v>
      </c>
      <c r="G3" s="114">
        <f ca="1">IFERROR(NOW()-F3,"")</f>
        <v>2.6549878472214914</v>
      </c>
      <c r="H3" s="113">
        <v>45930.847372685188</v>
      </c>
      <c r="I3" s="110" t="str">
        <f>IFERROR(VLOOKUP(D3,DB!A:F,6,0),"")</f>
        <v>SCECO</v>
      </c>
      <c r="J3" s="110" t="str">
        <f>IFERROR(VLOOKUP(D3,DB!A:G,7,0),"")</f>
        <v>In progress</v>
      </c>
      <c r="K3" s="115" t="s">
        <v>39066</v>
      </c>
      <c r="L3" s="107" t="str">
        <f>IFERROR(VLOOKUP(D3,DB!A:I,9,0),"")</f>
        <v>Latis</v>
      </c>
    </row>
    <row r="4" spans="1:16" ht="29.25" customHeight="1">
      <c r="A4" s="110" t="s">
        <v>39067</v>
      </c>
      <c r="B4" s="110" t="str">
        <f>IFERROR(VLOOKUP(D4,DB!A:K,11,0),"")</f>
        <v>R4</v>
      </c>
      <c r="C4" s="111">
        <v>1</v>
      </c>
      <c r="D4" s="107" t="s">
        <v>39068</v>
      </c>
      <c r="E4" s="112" t="s">
        <v>38964</v>
      </c>
      <c r="F4" s="113">
        <v>45933.049016203702</v>
      </c>
      <c r="G4" s="114">
        <f ca="1">IFERROR(NOW()-F4,"")</f>
        <v>0.49624942129594274</v>
      </c>
      <c r="H4" s="113">
        <v>45932.794976851852</v>
      </c>
      <c r="I4" s="110" t="str">
        <f>IFERROR(VLOOKUP(D4,DB!A:F,6,0),"")</f>
        <v>SCECO</v>
      </c>
      <c r="J4" s="110" t="str">
        <f>IFERROR(VLOOKUP(D4,DB!A:G,7,0),"")</f>
        <v>Vandalized+Vandalized</v>
      </c>
      <c r="K4" s="115" t="s">
        <v>39069</v>
      </c>
      <c r="L4" s="107" t="str">
        <f>IFERROR(VLOOKUP(D4,DB!A:I,9,0),"")</f>
        <v>Latis</v>
      </c>
    </row>
    <row r="5" spans="1:16" ht="15" customHeight="1">
      <c r="A5" s="110" t="s">
        <v>39070</v>
      </c>
      <c r="B5" s="110" t="str">
        <f>IFERROR(VLOOKUP(D5,DB!A:K,11,0),"")</f>
        <v>R4</v>
      </c>
      <c r="C5" s="111">
        <v>1</v>
      </c>
      <c r="D5" s="107" t="s">
        <v>25920</v>
      </c>
      <c r="E5" s="112" t="s">
        <v>38964</v>
      </c>
      <c r="F5" s="113">
        <v>45933.468229166669</v>
      </c>
      <c r="G5" s="114">
        <f ca="1">IFERROR(NOW()-F5,"")</f>
        <v>7.7036458329530433E-2</v>
      </c>
      <c r="H5" s="113">
        <v>45933.462314814817</v>
      </c>
      <c r="I5" s="110" t="str">
        <f>IFERROR(VLOOKUP(D5,DB!A:F,6,0),"")</f>
        <v>SCECO</v>
      </c>
      <c r="J5" s="110" t="str">
        <f>IFERROR(VLOOKUP(D5,DB!A:G,7,0),"")</f>
        <v>Dead</v>
      </c>
      <c r="K5" s="115" t="s">
        <v>39071</v>
      </c>
      <c r="L5" s="107" t="str">
        <f>IFERROR(VLOOKUP(D5,DB!A:I,9,0),"")</f>
        <v>Latis</v>
      </c>
    </row>
    <row r="6" spans="1:16" ht="15" customHeight="1">
      <c r="A6" s="110" t="s">
        <v>39072</v>
      </c>
      <c r="B6" s="110" t="str">
        <f>IFERROR(VLOOKUP(D6,DB!A:K,11,0),"")</f>
        <v>R4</v>
      </c>
      <c r="C6" s="111">
        <v>1</v>
      </c>
      <c r="D6" s="107" t="s">
        <v>36364</v>
      </c>
      <c r="E6" s="112" t="s">
        <v>38964</v>
      </c>
      <c r="F6" s="113">
        <v>45933.516493055555</v>
      </c>
      <c r="G6" s="114">
        <f ca="1">IFERROR(NOW()-F6,"")</f>
        <v>2.8772569443390239E-2</v>
      </c>
      <c r="H6" s="113">
        <v>45933.510787037034</v>
      </c>
      <c r="I6" s="110" t="str">
        <f>IFERROR(VLOOKUP(D6,DB!A:F,6,0),"")</f>
        <v>SCECO</v>
      </c>
      <c r="J6" s="110" t="str">
        <f>IFERROR(VLOOKUP(D6,DB!A:G,7,0),"")</f>
        <v>In progress</v>
      </c>
      <c r="K6" s="115" t="s">
        <v>39073</v>
      </c>
      <c r="L6" s="107" t="str">
        <f>IFERROR(VLOOKUP(D6,DB!A:I,9,0),"")</f>
        <v>Latis</v>
      </c>
    </row>
    <row r="7" spans="1:16" ht="15" customHeight="1">
      <c r="A7" s="110" t="s">
        <v>39074</v>
      </c>
      <c r="B7" s="110" t="str">
        <f>IFERROR(VLOOKUP(D7,DB!A:K,11,0),"")</f>
        <v>R4</v>
      </c>
      <c r="C7" s="111">
        <v>1</v>
      </c>
      <c r="D7" s="107" t="s">
        <v>36845</v>
      </c>
      <c r="E7" s="112" t="s">
        <v>38964</v>
      </c>
      <c r="F7" s="113">
        <v>45933.509375000001</v>
      </c>
      <c r="G7" s="114">
        <f ca="1">IFERROR(NOW()-F7,"")</f>
        <v>3.5890624996682163E-2</v>
      </c>
      <c r="H7" s="113">
        <v>45933.538194444445</v>
      </c>
      <c r="I7" s="110" t="str">
        <f>IFERROR(VLOOKUP(D7,DB!A:F,6,0),"")</f>
        <v>Generator-SG</v>
      </c>
      <c r="J7" s="110" t="str">
        <f>IFERROR(VLOOKUP(D7,DB!A:G,7,0),"")</f>
        <v>Weak</v>
      </c>
      <c r="K7" s="115" t="s">
        <v>39073</v>
      </c>
      <c r="L7" s="107" t="str">
        <f>IFERROR(VLOOKUP(D7,DB!A:I,9,0),"")</f>
        <v>Latis</v>
      </c>
    </row>
    <row r="8" spans="1:16" ht="15" customHeight="1">
      <c r="A8" s="110"/>
      <c r="B8" s="110" t="str">
        <f>IFERROR(VLOOKUP(D8,DB!A:K,11,0),"")</f>
        <v/>
      </c>
      <c r="C8" s="111"/>
      <c r="D8" s="107"/>
      <c r="E8" s="112"/>
      <c r="F8" s="113"/>
      <c r="G8" s="114">
        <f ca="1">IFERROR(NOW()-F8,"")</f>
        <v>45933.545265624998</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45933.545265624998</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45933.545265624998</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45933.545265624998</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45933.545265624998</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45933.545265624998</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45933.545265624998</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45933.545265624998</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45933.545265624998</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45933.545265624998</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45933.545265624998</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45933.545265624998</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45933.545265624998</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45933.545265624998</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45933.545265624998</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45933.545265624998</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45933.545265624998</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45933.545265624998</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45933.545265624998</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45933.545265624998</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45933.545265624998</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45933.545265624998</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45933.545265624998</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45933.545265624998</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45933.545265624998</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45933.545265624998</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45933.545265624998</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45933.545265624998</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45933.545265624998</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45933.545265624998</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45933.545265624998</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45933.545265624998</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45933.545265624998</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45933.545265624998</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45933.545265624998</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45933.545265624998</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45933.545265624998</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45933.545265624998</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45933.545265624998</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45933.545265624998</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45933.545265624998</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45933.545265624998</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45933.545265624998</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45933.545265624998</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45933.545265624998</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45933.545265624998</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45933.545265624998</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45933.545265624998</v>
      </c>
      <c r="H55" s="113"/>
      <c r="I55" s="110" t="str">
        <f>IFERROR(VLOOKUP(D55,DB!A:F,6,0),"")</f>
        <v/>
      </c>
      <c r="J55" s="110" t="str">
        <f>IFERROR(VLOOKUP(D55,DB!A:G,7,0),"")</f>
        <v/>
      </c>
      <c r="K55" s="115"/>
      <c r="L55" s="107" t="str">
        <f>IFERROR(VLOOKUP(D55,DB!A:I,9,0),"")</f>
        <v/>
      </c>
    </row>
  </sheetData>
  <dataValidations count="2">
    <dataValidation allowBlank="1" showInputMessage="1" showErrorMessage="1" sqref="E1" xr:uid="{A4F81451-56CC-4543-9497-104C4E44EE4B}"/>
    <dataValidation type="list" allowBlank="1" showInputMessage="1" showErrorMessage="1" sqref="E2:E5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0"/>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39075</v>
      </c>
      <c r="B2" s="37" t="str">
        <f>IFERROR(VLOOKUP(D2,DB!A:K,11,0),"")</f>
        <v>R5</v>
      </c>
      <c r="C2" s="37">
        <v>3</v>
      </c>
      <c r="D2" s="37" t="s">
        <v>36000</v>
      </c>
      <c r="E2" s="37" t="s">
        <v>38964</v>
      </c>
      <c r="F2" s="38">
        <v>45891.832060185188</v>
      </c>
      <c r="G2" s="39">
        <f t="shared" ref="G2" ca="1" si="0">IFERROR(NOW()-F2,"-")</f>
        <v>41.713205439809826</v>
      </c>
      <c r="H2" s="38">
        <v>45891.790393518517</v>
      </c>
      <c r="I2" s="37" t="str">
        <f>IFERROR(VLOOKUP(D2,DB!A:F,6,0),"")</f>
        <v>Generator-SG</v>
      </c>
      <c r="J2" s="37" t="str">
        <f>IFERROR(VLOOKUP(D2,DB!A:G,7,0),"")</f>
        <v>Vandalized</v>
      </c>
      <c r="K2" s="37" t="s">
        <v>39076</v>
      </c>
      <c r="L2" s="37" t="str">
        <f>IFERROR(VLOOKUP(D2,DB!A:I,9,0),"")</f>
        <v>Latis</v>
      </c>
      <c r="M2" s="136"/>
    </row>
    <row r="3" spans="1:13" ht="30.75">
      <c r="A3" s="37" t="s">
        <v>39077</v>
      </c>
      <c r="B3" s="37" t="str">
        <f>IFERROR(VLOOKUP(D3,DB!A:K,11,0),"")</f>
        <v>R5</v>
      </c>
      <c r="C3" s="37">
        <v>1</v>
      </c>
      <c r="D3" s="37" t="s">
        <v>31295</v>
      </c>
      <c r="E3" s="37" t="s">
        <v>38967</v>
      </c>
      <c r="F3" s="38">
        <v>45926.188877314817</v>
      </c>
      <c r="G3" s="39">
        <f ca="1">IFERROR(NOW()-F3,"-")</f>
        <v>7.3563883101815009</v>
      </c>
      <c r="H3" s="38">
        <v>45926.158159722225</v>
      </c>
      <c r="I3" s="37" t="str">
        <f>IFERROR(VLOOKUP(D3,DB!A:F,6,0),"")</f>
        <v>SCECO</v>
      </c>
      <c r="J3" s="37" t="str">
        <f>IFERROR(VLOOKUP(D3,DB!A:G,7,0),"")</f>
        <v>Good</v>
      </c>
      <c r="K3" s="37" t="s">
        <v>39078</v>
      </c>
      <c r="L3" s="37" t="str">
        <f>IFERROR(VLOOKUP(D3,DB!A:I,9,0),"")</f>
        <v>Latis</v>
      </c>
      <c r="M3" s="136"/>
    </row>
    <row r="4" spans="1:13" ht="15">
      <c r="A4" s="37" t="s">
        <v>39079</v>
      </c>
      <c r="B4" s="37" t="str">
        <f>IFERROR(VLOOKUP(D4,DB!A:K,11,0),"")</f>
        <v>R5</v>
      </c>
      <c r="C4" s="37">
        <v>1</v>
      </c>
      <c r="D4" s="37" t="s">
        <v>35264</v>
      </c>
      <c r="E4" s="37" t="s">
        <v>38964</v>
      </c>
      <c r="F4" s="38">
        <v>45933.532418981478</v>
      </c>
      <c r="G4" s="39">
        <f ca="1">IFERROR(NOW()-F4,"-")</f>
        <v>1.2846643519878853E-2</v>
      </c>
      <c r="H4" s="38">
        <v>45933.52616898148</v>
      </c>
      <c r="I4" s="37" t="str">
        <f>IFERROR(VLOOKUP(D4,DB!A:F,6,0),"")</f>
        <v>Generator-SG</v>
      </c>
      <c r="J4" s="37" t="str">
        <f>IFERROR(VLOOKUP(D4,DB!A:G,7,0),"")</f>
        <v>Dead</v>
      </c>
      <c r="K4" s="37" t="s">
        <v>39080</v>
      </c>
      <c r="L4" s="37" t="str">
        <f>IFERROR(VLOOKUP(D4,DB!A:I,9,0),"")</f>
        <v>Latis</v>
      </c>
      <c r="M4" s="136"/>
    </row>
    <row r="5" spans="1:13" ht="15">
      <c r="A5" s="37"/>
      <c r="B5" s="37" t="str">
        <f>IFERROR(VLOOKUP(D5,DB!A:K,11,0),"")</f>
        <v/>
      </c>
      <c r="C5" s="37"/>
      <c r="D5" s="37"/>
      <c r="E5" s="37"/>
      <c r="F5" s="38"/>
      <c r="G5" s="39">
        <f ca="1">IFERROR(NOW()-F5,"-")</f>
        <v>45933.545265624998</v>
      </c>
      <c r="H5" s="38"/>
      <c r="I5" s="37" t="str">
        <f>IFERROR(VLOOKUP(D5,DB!A:F,6,0),"")</f>
        <v/>
      </c>
      <c r="J5" s="37" t="str">
        <f>IFERROR(VLOOKUP(D5,DB!A:G,7,0),"")</f>
        <v/>
      </c>
      <c r="K5" s="37"/>
      <c r="L5" s="37" t="str">
        <f>IFERROR(VLOOKUP(D5,DB!A:I,9,0),"")</f>
        <v/>
      </c>
      <c r="M5" s="136"/>
    </row>
    <row r="6" spans="1:13" ht="15">
      <c r="A6" s="37"/>
      <c r="B6" s="37" t="str">
        <f>IFERROR(VLOOKUP(D6,DB!A:K,11,0),"")</f>
        <v/>
      </c>
      <c r="C6" s="37"/>
      <c r="D6" s="137"/>
      <c r="E6" s="37"/>
      <c r="F6" s="38"/>
      <c r="G6" s="39">
        <f ca="1">IFERROR(NOW()-F6,"-")</f>
        <v>45933.545265624998</v>
      </c>
      <c r="H6" s="38"/>
      <c r="I6" s="37" t="str">
        <f>IFERROR(VLOOKUP(D6,DB!A:F,6,0),"")</f>
        <v/>
      </c>
      <c r="J6" s="37" t="str">
        <f>IFERROR(VLOOKUP(D6,DB!A:G,7,0),"")</f>
        <v/>
      </c>
      <c r="K6" s="37"/>
      <c r="L6" s="37" t="str">
        <f>IFERROR(VLOOKUP(D6,DB!A:I,9,0),"")</f>
        <v/>
      </c>
      <c r="M6" s="136"/>
    </row>
    <row r="7" spans="1:13" ht="15">
      <c r="A7" s="37"/>
      <c r="B7" s="37" t="str">
        <f>IFERROR(VLOOKUP(D7,DB!A:K,11,0),"")</f>
        <v/>
      </c>
      <c r="C7" s="37"/>
      <c r="D7" s="137"/>
      <c r="E7" s="37"/>
      <c r="F7" s="38"/>
      <c r="G7" s="39">
        <f ca="1">IFERROR(NOW()-F7,"-")</f>
        <v>45933.545265624998</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45933.545265624998</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45933.545265624998</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45933.545265624998</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45933.545265624998</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45933.545265624998</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45933.545265624998</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45933.545265624998</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45933.545265624998</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45933.545265624998</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45933.545265624998</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45933.545265624998</v>
      </c>
      <c r="H18" s="38"/>
      <c r="I18" s="37" t="str">
        <f>IFERROR(VLOOKUP(D18,DB!A:F,6,0),"")</f>
        <v/>
      </c>
      <c r="J18" s="37" t="str">
        <f>IFERROR(VLOOKUP(D18,DB!A:G,7,0),"")</f>
        <v/>
      </c>
      <c r="K18" s="37"/>
      <c r="L18" s="37" t="str">
        <f>IFERROR(VLOOKUP(D18,DB!A:I,9,0),"")</f>
        <v/>
      </c>
      <c r="M18" s="136"/>
    </row>
    <row r="19" spans="1:13" ht="15">
      <c r="A19" s="37"/>
      <c r="B19" s="37" t="str">
        <f>IFERROR(VLOOKUP(D19,DB!A:K,11,0),"")</f>
        <v/>
      </c>
      <c r="C19" s="37"/>
      <c r="D19"/>
      <c r="E19" s="37"/>
      <c r="F19" s="38"/>
      <c r="G19" s="39">
        <f ca="1">IFERROR(NOW()-F19,"-")</f>
        <v>45933.545265624998</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45933.545265624998</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45933.545265624998</v>
      </c>
      <c r="H21" s="38"/>
      <c r="I21" s="37" t="str">
        <f>IFERROR(VLOOKUP(D21,DB!A:F,6,0),"")</f>
        <v/>
      </c>
      <c r="J21" s="37" t="str">
        <f>IFERROR(VLOOKUP(D21,DB!A:G,7,0),"")</f>
        <v/>
      </c>
      <c r="K21" s="37"/>
      <c r="L21" s="37" t="str">
        <f>IFERROR(VLOOKUP(D21,DB!A:I,9,0),"")</f>
        <v/>
      </c>
      <c r="M21" s="136"/>
    </row>
    <row r="22" spans="1:13" ht="15.75">
      <c r="A22" s="37"/>
      <c r="B22" s="37" t="str">
        <f>IFERROR(VLOOKUP(D22,DB!A:K,11,0),"")</f>
        <v/>
      </c>
      <c r="C22" s="37"/>
      <c r="D22" s="141"/>
      <c r="E22" s="37"/>
      <c r="F22" s="38"/>
      <c r="G22" s="39">
        <f ca="1">IFERROR(NOW()-F22,"-")</f>
        <v>45933.545265624998</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45933.545265624998</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45933.545265624998</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45933.545265624998</v>
      </c>
      <c r="H25" s="38"/>
      <c r="I25" s="37" t="str">
        <f>IFERROR(VLOOKUP(D25,DB!A:F,6,0),"")</f>
        <v/>
      </c>
      <c r="J25" s="37" t="str">
        <f>IFERROR(VLOOKUP(D25,DB!A:G,7,0),"")</f>
        <v/>
      </c>
      <c r="K25" s="37"/>
      <c r="L25" s="37" t="str">
        <f>IFERROR(VLOOKUP(D25,DB!A:I,9,0),"")</f>
        <v/>
      </c>
      <c r="M25" s="136"/>
    </row>
    <row r="26" spans="1:13" ht="15.75">
      <c r="A26" s="37"/>
      <c r="B26" s="37" t="str">
        <f>IFERROR(VLOOKUP(D26,DB!A:K,11,0),"")</f>
        <v/>
      </c>
      <c r="C26" s="37"/>
      <c r="D26" s="141"/>
      <c r="E26" s="37"/>
      <c r="F26" s="38"/>
      <c r="G26" s="39">
        <f ca="1">IFERROR(NOW()-F26,"-")</f>
        <v>45933.545265624998</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45933.545265624998</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45933.545265624998</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45933.545265624998</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45933.545265624998</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45933.545265624998</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45933.545265624998</v>
      </c>
      <c r="H32" s="38"/>
      <c r="I32" s="37" t="str">
        <f>IFERROR(VLOOKUP(D32,DB!A:F,6,0),"")</f>
        <v/>
      </c>
      <c r="J32" s="37" t="str">
        <f>IFERROR(VLOOKUP(D32,DB!A:G,7,0),"")</f>
        <v/>
      </c>
      <c r="K32" s="37"/>
      <c r="L32" s="37" t="str">
        <f>IFERROR(VLOOKUP(D32,DB!A:I,9,0),"")</f>
        <v/>
      </c>
      <c r="M32" s="136"/>
    </row>
    <row r="33" spans="1:13" ht="15">
      <c r="A33" s="92"/>
      <c r="B33" s="92" t="str">
        <f>IFERROR(VLOOKUP(D33,DB!A:K,11,0),"")</f>
        <v/>
      </c>
      <c r="C33" s="92"/>
      <c r="D33" s="92"/>
      <c r="E33" s="92"/>
      <c r="F33" s="134"/>
      <c r="G33" s="135">
        <f ca="1">IFERROR(NOW()-F33,"-")</f>
        <v>45933.545265624998</v>
      </c>
      <c r="H33" s="134"/>
      <c r="I33" s="92" t="str">
        <f>IFERROR(VLOOKUP(D33,DB!A:F,6,0),"")</f>
        <v/>
      </c>
      <c r="J33" s="92" t="str">
        <f>IFERROR(VLOOKUP(D33,DB!A:G,7,0),"")</f>
        <v/>
      </c>
      <c r="K33" s="92"/>
      <c r="L33" s="92" t="str">
        <f>IFERROR(VLOOKUP(D33,DB!A:I,9,0),"")</f>
        <v/>
      </c>
      <c r="M33" s="136"/>
    </row>
    <row r="34" spans="1:13" ht="15">
      <c r="A34" s="37"/>
      <c r="B34" s="37" t="str">
        <f>IFERROR(VLOOKUP(D34,DB!A:K,11,0),"")</f>
        <v/>
      </c>
      <c r="C34" s="37"/>
      <c r="D34" s="37"/>
      <c r="E34" s="37"/>
      <c r="F34" s="38"/>
      <c r="G34" s="39">
        <f ca="1">IFERROR(NOW()-F34,"-")</f>
        <v>45933.545265624998</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45933.545265624998</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45933.545265624998</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45933.545265624998</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45933.545265624998</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45933.545265624998</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45933.545265624998</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45933.545265624998</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45933.545265624998</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45933.545265624998</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45933.545265624998</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45933.545265624998</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45933.545265624998</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45933.545265624998</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45933.545265624998</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45933.545265624998</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45933.545265624998</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45933.545265624998</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45933.545265624998</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45933.545265624998</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45933.545265624998</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45933.545265624998</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45933.545265624998</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45933.545265624998</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45933.545265624998</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45933.545265624998</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45933.545265624998</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45933.545265624998</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45933.545265624998</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45933.545265624998</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45933.545265624998</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45933.545265624998</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45933.545265624998</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45933.545265624998</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45933.545265624998</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45933.545265624998</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45933.545265624998</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45933.545265624998</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45933.545265624998</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45933.545265624998</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45933.545265624998</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45933.545265624998</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45933.545265624998</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45933.545265624998</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45933.545265624998</v>
      </c>
      <c r="H78" s="38"/>
      <c r="I78" s="37" t="str">
        <f>IFERROR(VLOOKUP(D78,DB!A:F,6,0),"")</f>
        <v/>
      </c>
      <c r="J78" s="37" t="str">
        <f>IFERROR(VLOOKUP(D78,DB!A:G,7,0),"")</f>
        <v/>
      </c>
      <c r="K78" s="37"/>
      <c r="L78" s="37" t="str">
        <f>IFERROR(VLOOKUP(D78,DB!A:I,9,0),"")</f>
        <v/>
      </c>
      <c r="M78" s="136"/>
    </row>
    <row r="79" spans="1:13" ht="15">
      <c r="A79" s="37"/>
      <c r="B79" s="37" t="str">
        <f>IFERROR(VLOOKUP(D79,DB!A:K,11,0),"")</f>
        <v/>
      </c>
      <c r="C79" s="37"/>
      <c r="D79" s="37"/>
      <c r="E79" s="37"/>
      <c r="F79" s="38"/>
      <c r="G79" s="39">
        <f ca="1">IFERROR(NOW()-F79,"-")</f>
        <v>45933.545265624998</v>
      </c>
      <c r="H79" s="38"/>
      <c r="I79" s="37" t="str">
        <f>IFERROR(VLOOKUP(D79,DB!A:F,6,0),"")</f>
        <v/>
      </c>
      <c r="J79" s="37" t="str">
        <f>IFERROR(VLOOKUP(D79,DB!A:G,7,0),"")</f>
        <v/>
      </c>
      <c r="K79" s="37"/>
      <c r="L79" s="37" t="str">
        <f>IFERROR(VLOOKUP(D79,DB!A:I,9,0),"")</f>
        <v/>
      </c>
      <c r="M79" s="136"/>
    </row>
    <row r="80" spans="1:13" ht="15">
      <c r="A80" s="92"/>
      <c r="B80" s="92" t="str">
        <f>IFERROR(VLOOKUP(D80,DB!A:K,11,0),"")</f>
        <v/>
      </c>
      <c r="C80" s="92"/>
      <c r="D80" s="92"/>
      <c r="E80" s="92"/>
      <c r="F80" s="134"/>
      <c r="G80" s="135">
        <f ca="1">IFERROR(NOW()-F80,"-")</f>
        <v>45933.545265624998</v>
      </c>
      <c r="H80" s="134"/>
      <c r="I80" s="92" t="str">
        <f>IFERROR(VLOOKUP(D80,DB!A:F,6,0),"")</f>
        <v/>
      </c>
      <c r="J80" s="92" t="str">
        <f>IFERROR(VLOOKUP(D80,DB!A:G,7,0),"")</f>
        <v/>
      </c>
      <c r="K80" s="92"/>
      <c r="L80" s="92" t="str">
        <f>IFERROR(VLOOKUP(D80,DB!A:I,9,0),"")</f>
        <v/>
      </c>
      <c r="M80" s="136"/>
    </row>
    <row r="81" spans="1:12" ht="15">
      <c r="A81" s="92"/>
      <c r="B81" s="92" t="str">
        <f>IFERROR(VLOOKUP(D81,DB!A:K,11,0),"")</f>
        <v/>
      </c>
      <c r="C81" s="92"/>
      <c r="D81" s="92"/>
      <c r="E81" s="92"/>
      <c r="F81" s="134"/>
      <c r="G81" s="135">
        <f ca="1">IFERROR(NOW()-F81,"-")</f>
        <v>45933.545265624998</v>
      </c>
      <c r="H81" s="134"/>
      <c r="I81" s="92" t="str">
        <f>IFERROR(VLOOKUP(D81,DB!A:F,6,0),"")</f>
        <v/>
      </c>
      <c r="J81" s="92" t="str">
        <f>IFERROR(VLOOKUP(D81,DB!A:G,7,0),"")</f>
        <v/>
      </c>
      <c r="K81" s="92"/>
      <c r="L81" s="92" t="str">
        <f>IFERROR(VLOOKUP(D81,DB!A:I,9,0),"")</f>
        <v/>
      </c>
    </row>
    <row r="82" spans="1:12" ht="15">
      <c r="A82" s="37"/>
      <c r="B82" s="37" t="str">
        <f>IFERROR(VLOOKUP(D82,DB!A:K,11,0),"")</f>
        <v/>
      </c>
      <c r="C82" s="37"/>
      <c r="D82" s="37"/>
      <c r="E82" s="37"/>
      <c r="F82" s="38"/>
      <c r="G82" s="39">
        <f ca="1">IFERROR(NOW()-F82,"-")</f>
        <v>45933.545265624998</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45933.545265624998</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45933.545265624998</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45933.545265624998</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45933.545265624998</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45933.545265624998</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45933.545265624998</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45933.545265624998</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45933.545265624998</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45933.545265624998</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45933.545265624998</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45933.545265624998</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45933.545265624998</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45933.545265624998</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45933.545265624998</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45933.545265624998</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45933.545265624998</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45933.545265624998</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45933.545265624998</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45933.545265624998</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45933.545265624998</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45933.545265624998</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45933.545265624998</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45933.545265624998</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45933.545265624998</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45933.545265624998</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45933.545265624998</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45933.545265624998</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45933.545265624998</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45933.545265624998</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45933.545265624998</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45933.545265624998</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45933.545265624998</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45933.545265624998</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45933.545265624998</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45933.545265624998</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45933.545265624998</v>
      </c>
      <c r="H118" s="38"/>
      <c r="I118" s="37" t="str">
        <f>IFERROR(VLOOKUP(D118,DB!A:F,6,0),"")</f>
        <v/>
      </c>
      <c r="J118" s="37" t="str">
        <f>IFERROR(VLOOKUP(D118,DB!A:G,7,0),"")</f>
        <v/>
      </c>
      <c r="K118" s="37"/>
      <c r="L118" s="37" t="str">
        <f>IFERROR(VLOOKUP(D118,DB!A:I,9,0),"")</f>
        <v/>
      </c>
    </row>
    <row r="119" spans="1:12" ht="15">
      <c r="A119" s="92"/>
      <c r="B119" s="92" t="str">
        <f>IFERROR(VLOOKUP(D119,DB!A:K,11,0),"")</f>
        <v/>
      </c>
      <c r="C119" s="92"/>
      <c r="D119" s="92"/>
      <c r="E119" s="92"/>
      <c r="F119" s="134"/>
      <c r="G119" s="135">
        <f ca="1">IFERROR(NOW()-F119,"-")</f>
        <v>45933.545265624998</v>
      </c>
      <c r="H119" s="134"/>
      <c r="I119" s="92" t="str">
        <f>IFERROR(VLOOKUP(D119,DB!A:F,6,0),"")</f>
        <v/>
      </c>
      <c r="J119" s="92" t="str">
        <f>IFERROR(VLOOKUP(D119,DB!A:G,7,0),"")</f>
        <v/>
      </c>
      <c r="K119" s="92"/>
      <c r="L119" s="92" t="str">
        <f>IFERROR(VLOOKUP(D119,DB!A:I,9,0),"")</f>
        <v/>
      </c>
    </row>
    <row r="120" spans="1:12" ht="15">
      <c r="A120" s="37"/>
      <c r="B120" s="37" t="str">
        <f>IFERROR(VLOOKUP(D120,DB!A:K,11,0),"")</f>
        <v/>
      </c>
      <c r="C120" s="37"/>
      <c r="D120" s="37"/>
      <c r="E120" s="37"/>
      <c r="F120" s="38"/>
      <c r="G120" s="39">
        <f ca="1">IFERROR(NOW()-F120,"-")</f>
        <v>45933.545265624998</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45933.545265624998</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45933.545265624998</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45933.545265624998</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45933.545265624998</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45933.545265624998</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45933.545265624998</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45933.545265624998</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45933.545265624998</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45933.545265624998</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45933.545265624998</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45933.545265624998</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45933.545265624998</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45933.545265624998</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45933.545265624998</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45933.545265624998</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45933.545265624998</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45933.545265624998</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45933.545265624998</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45933.545265624998</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45933.545265624998</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45933.545265624998</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45933.545265624998</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45933.545265624998</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45933.545265624998</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45933.545265624998</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45933.545265624998</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45933.545265624998</v>
      </c>
      <c r="H147" s="38"/>
      <c r="I147" s="37" t="str">
        <f>IFERROR(VLOOKUP(D147,DB!A:F,6,0),"")</f>
        <v/>
      </c>
      <c r="J147" s="37" t="str">
        <f>IFERROR(VLOOKUP(D147,DB!A:G,7,0),"")</f>
        <v/>
      </c>
      <c r="K147" s="37"/>
      <c r="L147" s="37" t="str">
        <f>IFERROR(VLOOKUP(D147,DB!A:I,9,0),"")</f>
        <v/>
      </c>
    </row>
    <row r="148" spans="1:12" ht="15">
      <c r="A148" s="92"/>
      <c r="B148" s="92" t="str">
        <f>IFERROR(VLOOKUP(D148,DB!A:K,11,0),"")</f>
        <v/>
      </c>
      <c r="C148" s="92"/>
      <c r="D148" s="92"/>
      <c r="E148" s="92"/>
      <c r="F148" s="134"/>
      <c r="G148" s="135">
        <f ca="1">IFERROR(NOW()-F148,"-")</f>
        <v>45933.545265624998</v>
      </c>
      <c r="H148" s="134"/>
      <c r="I148" s="92" t="str">
        <f>IFERROR(VLOOKUP(D148,DB!A:F,6,0),"")</f>
        <v/>
      </c>
      <c r="J148" s="92" t="str">
        <f>IFERROR(VLOOKUP(D148,DB!A:G,7,0),"")</f>
        <v/>
      </c>
      <c r="K148" s="92"/>
      <c r="L148" s="92" t="str">
        <f>IFERROR(VLOOKUP(D148,DB!A:I,9,0),"")</f>
        <v/>
      </c>
    </row>
    <row r="149" spans="1:12" ht="15">
      <c r="A149" s="37"/>
      <c r="B149" s="37" t="str">
        <f>IFERROR(VLOOKUP(D149,DB!A:K,11,0),"")</f>
        <v/>
      </c>
      <c r="C149" s="37"/>
      <c r="D149" s="37"/>
      <c r="E149" s="37"/>
      <c r="F149" s="38"/>
      <c r="G149" s="39">
        <f ca="1">IFERROR(NOW()-F149,"-")</f>
        <v>45933.545265624998</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45933.545265624998</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45933.545265624998</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45933.545265624998</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45933.545265624998</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45933.545265624998</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45933.545265624998</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45933.545265624998</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45933.545265624998</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45933.545265624998</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45933.545265624998</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45933.545265624998</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45933.545265624998</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45933.545265624998</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45933.545265624998</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45933.545265624998</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45933.545265624998</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45933.545265624998</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45933.545265624998</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45933.545265624998</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45933.545265624998</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45933.545265624998</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45933.545265624998</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45933.545265624998</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45933.545265624998</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45933.545265624998</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45933.545265624998</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45933.545265624998</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45933.545265624998</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45933.545265624998</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45933.545265624998</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45933.545265624998</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45933.545265624998</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45933.545265624998</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45933.545265624998</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45933.545265624998</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45933.545265624998</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45933.545265624998</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45933.545265624998</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45933.545265624998</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45933.545265624998</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45933.545265624998</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45933.545265624998</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45933.545265624998</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45933.545265624998</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45933.545265624998</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45933.545265624998</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45933.545265624998</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45933.545265624998</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45933.545265624998</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45933.545265624998</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45933.545265624998</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45933.545265624998</v>
      </c>
      <c r="H201" s="38"/>
      <c r="I201" s="37" t="str">
        <f>IFERROR(VLOOKUP(D201,DB!A:F,6,0),"")</f>
        <v/>
      </c>
      <c r="J201" s="37" t="str">
        <f>IFERROR(VLOOKUP(D201,DB!A:G,7,0),"")</f>
        <v/>
      </c>
      <c r="K201" s="37"/>
      <c r="L201" s="37" t="str">
        <f>IFERROR(VLOOKUP(D201,DB!A:I,9,0),"")</f>
        <v/>
      </c>
    </row>
    <row r="202" spans="1:12" ht="15">
      <c r="A202" s="92"/>
      <c r="B202" s="92" t="str">
        <f>IFERROR(VLOOKUP(D202,DB!A:K,11,0),"")</f>
        <v/>
      </c>
      <c r="C202" s="92"/>
      <c r="D202" s="92"/>
      <c r="E202" s="92"/>
      <c r="F202" s="134"/>
      <c r="G202" s="135">
        <f ca="1">IFERROR(NOW()-F202,"-")</f>
        <v>45933.545265624998</v>
      </c>
      <c r="H202" s="134"/>
      <c r="I202" s="92" t="str">
        <f>IFERROR(VLOOKUP(D202,DB!A:F,6,0),"")</f>
        <v/>
      </c>
      <c r="J202" s="92" t="str">
        <f>IFERROR(VLOOKUP(D202,DB!A:G,7,0),"")</f>
        <v/>
      </c>
      <c r="K202" s="92"/>
      <c r="L202" s="92" t="str">
        <f>IFERROR(VLOOKUP(D202,DB!A:I,9,0),"")</f>
        <v/>
      </c>
    </row>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7" ht="15"/>
    <row r="458" ht="15"/>
    <row r="459" ht="15"/>
    <row r="460" ht="15"/>
    <row r="461" ht="15"/>
    <row r="462" ht="15"/>
    <row r="463" ht="15"/>
    <row r="464" ht="15"/>
    <row r="465" ht="15"/>
    <row r="466" ht="15"/>
    <row r="467" ht="15"/>
    <row r="468" ht="15"/>
    <row r="469" ht="15"/>
    <row r="470" ht="15"/>
    <row r="472" ht="15"/>
    <row r="473" ht="15"/>
    <row r="474" ht="15"/>
    <row r="475" ht="15"/>
    <row r="476" ht="15"/>
    <row r="477" ht="15"/>
    <row r="479" ht="15"/>
    <row r="480" ht="15"/>
    <row r="481" ht="15"/>
    <row r="482" ht="15"/>
    <row r="483" ht="15"/>
    <row r="484" ht="15"/>
    <row r="485" ht="15"/>
    <row r="486"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1" ht="15"/>
    <row r="522" ht="15"/>
    <row r="523" ht="15"/>
    <row r="524" ht="15"/>
    <row r="525" ht="15"/>
    <row r="526" ht="15"/>
    <row r="527" ht="15"/>
    <row r="528" ht="15"/>
    <row r="529" ht="15"/>
    <row r="530" ht="15"/>
    <row r="532" ht="15"/>
    <row r="533" ht="15"/>
    <row r="534" ht="15"/>
    <row r="537" ht="15"/>
    <row r="538" ht="15"/>
    <row r="539" ht="15"/>
    <row r="540"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2" ht="15"/>
    <row r="853" ht="15"/>
    <row r="854" ht="15"/>
    <row r="855" ht="15"/>
    <row r="856" ht="15"/>
    <row r="857" ht="15"/>
    <row r="861" ht="15"/>
    <row r="862" ht="15"/>
    <row r="872" ht="15"/>
    <row r="877" ht="15"/>
    <row r="888" ht="15"/>
    <row r="889" ht="15"/>
    <row r="896" ht="15"/>
    <row r="897" ht="15"/>
    <row r="901" ht="15"/>
    <row r="902" ht="15"/>
    <row r="903" ht="15"/>
    <row r="910" ht="15"/>
    <row r="911" ht="15"/>
    <row r="912" ht="15"/>
    <row r="913" ht="15"/>
    <row r="915" ht="15"/>
    <row r="916" ht="15"/>
    <row r="917" ht="15"/>
    <row r="920" ht="15"/>
    <row r="921" ht="15"/>
    <row r="922" ht="15"/>
    <row r="923" ht="15"/>
    <row r="925" ht="15"/>
    <row r="926" ht="15"/>
    <row r="927" ht="15"/>
    <row r="928" ht="15"/>
    <row r="929" ht="15"/>
    <row r="930" ht="15"/>
    <row r="932" ht="15"/>
    <row r="933" ht="15"/>
    <row r="935" ht="15"/>
    <row r="936" ht="15"/>
    <row r="938" ht="15"/>
    <row r="939" ht="15"/>
    <row r="940" ht="15"/>
    <row r="942" ht="15"/>
    <row r="943" ht="15"/>
    <row r="944" ht="15"/>
    <row r="945" ht="15"/>
    <row r="946" ht="15"/>
    <row r="950" ht="15"/>
    <row r="951" ht="15"/>
    <row r="952" ht="15"/>
    <row r="953" ht="15"/>
    <row r="956" ht="15"/>
    <row r="957" ht="15"/>
    <row r="960" ht="15"/>
    <row r="1001" ht="15"/>
    <row r="1002" ht="15"/>
    <row r="1005" ht="15"/>
    <row r="1006" ht="15"/>
    <row r="1013" ht="15"/>
    <row r="1014" ht="15"/>
    <row r="1017" ht="15"/>
    <row r="1019" ht="15"/>
    <row r="1021" ht="15"/>
    <row r="1022" ht="15"/>
    <row r="1023" ht="15"/>
    <row r="1026" ht="15"/>
    <row r="1027" ht="15"/>
    <row r="1029" ht="15"/>
    <row r="1032" ht="15"/>
    <row r="1033" ht="15"/>
    <row r="1035" ht="15"/>
    <row r="1036" ht="15"/>
    <row r="1037" ht="15"/>
    <row r="1038" ht="15"/>
    <row r="1039" ht="15"/>
    <row r="1042" ht="15"/>
    <row r="1043" ht="15"/>
    <row r="1044" ht="15"/>
    <row r="1045" ht="15"/>
    <row r="1046" ht="15"/>
    <row r="1047" ht="15"/>
    <row r="1049" ht="15"/>
    <row r="1051" ht="15"/>
    <row r="1053" ht="15"/>
    <row r="1054" ht="15"/>
    <row r="1055" ht="15"/>
    <row r="1057" ht="15"/>
    <row r="1058" ht="15"/>
    <row r="1059" ht="15"/>
    <row r="1060" ht="15"/>
    <row r="1061" ht="15"/>
    <row r="1062" ht="15"/>
    <row r="1063" ht="15"/>
    <row r="1065" ht="15"/>
    <row r="1066" ht="15"/>
    <row r="1067" ht="15"/>
    <row r="1072" ht="15"/>
    <row r="1073" ht="15"/>
    <row r="1077" ht="15"/>
    <row r="1078" ht="15"/>
    <row r="1079" ht="15"/>
    <row r="1082" ht="15"/>
    <row r="1084" ht="15"/>
    <row r="1088" ht="15"/>
    <row r="1092" ht="15"/>
    <row r="1098" ht="15"/>
    <row r="1099" ht="15"/>
    <row r="1101" ht="15"/>
    <row r="1102" ht="15"/>
    <row r="1104" ht="15"/>
    <row r="1107" ht="15"/>
    <row r="1108" ht="15"/>
    <row r="1110" ht="15"/>
    <row r="1112" ht="15"/>
    <row r="1114" ht="15"/>
    <row r="1116" ht="15"/>
    <row r="1117" ht="15"/>
    <row r="1118" ht="15"/>
    <row r="1120" ht="15"/>
    <row r="1121" ht="15"/>
    <row r="1122" ht="15"/>
    <row r="1123" ht="15"/>
    <row r="1126" ht="15"/>
    <row r="1300" ht="15"/>
    <row r="1301" ht="15"/>
    <row r="1311" ht="15"/>
    <row r="1312" ht="15"/>
    <row r="1313" ht="15"/>
    <row r="1319" ht="15"/>
    <row r="1320" ht="15"/>
    <row r="1321" ht="15"/>
    <row r="1322" ht="15"/>
    <row r="1324" ht="15"/>
    <row r="1327" ht="15"/>
    <row r="1328" ht="15"/>
    <row r="1329" ht="15"/>
    <row r="1330" ht="15"/>
    <row r="1332" ht="15"/>
    <row r="1333" ht="15"/>
    <row r="1335" ht="15"/>
    <row r="1336" ht="15"/>
    <row r="1337" ht="15"/>
    <row r="1338" ht="15"/>
    <row r="1340" ht="15"/>
    <row r="1341" ht="15"/>
    <row r="1342" ht="15"/>
    <row r="1345" ht="15"/>
    <row r="1346" ht="15"/>
    <row r="1349" ht="15"/>
    <row r="1350" ht="15"/>
    <row r="1351" ht="15"/>
    <row r="1352" ht="15"/>
    <row r="1353" ht="15"/>
    <row r="1354" ht="15"/>
    <row r="1355" ht="15"/>
    <row r="1356" ht="15"/>
    <row r="1358" ht="15"/>
    <row r="1360" ht="15"/>
    <row r="1361" ht="15"/>
    <row r="1362" ht="15"/>
    <row r="1365" ht="15"/>
    <row r="1375" ht="15"/>
    <row r="1378" ht="15"/>
    <row r="1379" ht="15"/>
    <row r="1383" ht="15"/>
    <row r="1387" ht="15"/>
    <row r="1390" ht="15"/>
  </sheetData>
  <dataValidations count="2">
    <dataValidation allowBlank="1" showInputMessage="1" showErrorMessage="1" sqref="E1" xr:uid="{920C6338-E771-4DAE-8C89-92A9093EA4DE}"/>
    <dataValidation type="list" allowBlank="1" showInputMessage="1" showErrorMessage="1" sqref="E2:E20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16"/>
  <sheetViews>
    <sheetView workbookViewId="0">
      <selection activeCell="A5" sqref="A5:XFD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39081</v>
      </c>
      <c r="B2" s="137" t="s">
        <v>5398</v>
      </c>
      <c r="C2" s="137">
        <v>1</v>
      </c>
      <c r="D2" s="137" t="s">
        <v>32861</v>
      </c>
      <c r="E2" s="137" t="s">
        <v>39082</v>
      </c>
      <c r="F2" s="138">
        <v>45929.14371527778</v>
      </c>
      <c r="G2" s="139">
        <f ca="1">IFERROR(NOW()-F2,"-")</f>
        <v>4.40155034721829</v>
      </c>
      <c r="H2" s="137">
        <v>45929.455266203702</v>
      </c>
      <c r="I2" s="137" t="str">
        <f>IFERROR(VLOOKUP(D2,DB!A:F,6,0),"")</f>
        <v>SCECO</v>
      </c>
      <c r="J2" s="137" t="str">
        <f>IFERROR(VLOOKUP(D2,DB!A:G,7,0),"")</f>
        <v>In progress</v>
      </c>
      <c r="K2" s="137" t="s">
        <v>39083</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39084</v>
      </c>
      <c r="B3" s="137" t="s">
        <v>5398</v>
      </c>
      <c r="C3" s="137">
        <v>1</v>
      </c>
      <c r="D3" s="137" t="s">
        <v>34463</v>
      </c>
      <c r="E3" s="137" t="s">
        <v>39082</v>
      </c>
      <c r="F3" s="138">
        <v>45926.772847222222</v>
      </c>
      <c r="G3" s="139">
        <f ca="1">IFERROR(NOW()-F3,"-")</f>
        <v>6.7724184027756564</v>
      </c>
      <c r="H3" s="137">
        <v>45927.449074074102</v>
      </c>
      <c r="I3" s="137" t="str">
        <f>IFERROR(VLOOKUP(D3,DB!A:F,6,0),"")</f>
        <v>SCECO</v>
      </c>
      <c r="J3" s="137" t="str">
        <f>IFERROR(VLOOKUP(D3,DB!A:G,7,0),"")</f>
        <v>Weak</v>
      </c>
      <c r="K3" s="137" t="s">
        <v>39083</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39085</v>
      </c>
      <c r="B4" s="137" t="s">
        <v>5398</v>
      </c>
      <c r="C4" s="137">
        <v>1</v>
      </c>
      <c r="D4" s="137" t="s">
        <v>33408</v>
      </c>
      <c r="E4" s="137" t="s">
        <v>38964</v>
      </c>
      <c r="F4" s="138">
        <v>45932.818645833337</v>
      </c>
      <c r="G4" s="139">
        <f ca="1">IFERROR(NOW()-F4,"-")</f>
        <v>0.72661979166150559</v>
      </c>
      <c r="H4" s="138">
        <v>45931.969363425924</v>
      </c>
      <c r="I4" s="137" t="str">
        <f>IFERROR(VLOOKUP(D4,DB!A:F,6,0),"")</f>
        <v>SCECO</v>
      </c>
      <c r="J4" s="137" t="str">
        <f>IFERROR(VLOOKUP(D4,DB!A:G,7,0),"")</f>
        <v>Dead</v>
      </c>
      <c r="K4" s="137" t="s">
        <v>39083</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21" t="s">
        <v>39086</v>
      </c>
      <c r="B5" s="137" t="str">
        <f>IFERROR(VLOOKUP(D5,DB!A:K,11,0),"")</f>
        <v>R6</v>
      </c>
      <c r="C5" s="137">
        <v>3</v>
      </c>
      <c r="D5" s="137" t="s">
        <v>32068</v>
      </c>
      <c r="E5" s="137" t="s">
        <v>38964</v>
      </c>
      <c r="F5" s="140">
        <v>45933.467604166668</v>
      </c>
      <c r="G5" s="137">
        <f ca="1">IFERROR(NOW()-F5,"-")</f>
        <v>7.7661458330112509E-2</v>
      </c>
      <c r="H5" s="140">
        <v>45933.490983796299</v>
      </c>
      <c r="I5" s="137" t="str">
        <f>IFERROR(VLOOKUP(D5,DB!A:F,6,0),"")</f>
        <v>SCECO</v>
      </c>
      <c r="J5" s="137" t="str">
        <f>IFERROR(VLOOKUP(D5,DB!A:G,7,0),"")</f>
        <v>Dead</v>
      </c>
      <c r="K5" s="137" t="s">
        <v>39087</v>
      </c>
      <c r="L5" s="137" t="str">
        <f>IFERROR(VLOOKUP(D5,DB!A:I,9,0),"")</f>
        <v>Latis</v>
      </c>
    </row>
    <row r="6" spans="1:16383" ht="31.5" customHeight="1">
      <c r="A6" s="121"/>
      <c r="B6" s="137" t="str">
        <f>IFERROR(VLOOKUP(D6,DB!A:K,11,0),"")</f>
        <v/>
      </c>
      <c r="C6" s="137"/>
      <c r="D6" s="137"/>
      <c r="E6" s="137"/>
      <c r="F6" s="137"/>
      <c r="G6" s="137">
        <f ca="1">IFERROR(NOW()-F6,"-")</f>
        <v>45933.545265624998</v>
      </c>
      <c r="H6" s="137"/>
      <c r="I6" s="137" t="str">
        <f>IFERROR(VLOOKUP(D6,DB!A:F,6,0),"")</f>
        <v/>
      </c>
      <c r="J6" s="137" t="str">
        <f>IFERROR(VLOOKUP(D6,DB!A:G,7,0),"")</f>
        <v/>
      </c>
      <c r="K6" s="137"/>
      <c r="L6" s="137" t="str">
        <f>IFERROR(VLOOKUP(D6,DB!A:I,9,0),"")</f>
        <v/>
      </c>
    </row>
    <row r="7" spans="1:16383" ht="31.5" customHeight="1">
      <c r="A7" s="121"/>
      <c r="B7" s="137" t="str">
        <f>IFERROR(VLOOKUP(D7,DB!A:K,11,0),"")</f>
        <v/>
      </c>
      <c r="C7" s="137"/>
      <c r="D7" s="137"/>
      <c r="E7" s="137"/>
      <c r="F7" s="137"/>
      <c r="G7" s="137">
        <f ca="1">IFERROR(NOW()-F7,"-")</f>
        <v>45933.545265624998</v>
      </c>
      <c r="H7" s="137"/>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37"/>
      <c r="G8" s="137">
        <f ca="1">IFERROR(NOW()-F8,"-")</f>
        <v>45933.545265624998</v>
      </c>
      <c r="H8" s="137"/>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37"/>
      <c r="G9" s="137">
        <f ca="1">IFERROR(NOW()-F9,"-")</f>
        <v>45933.545265624998</v>
      </c>
      <c r="H9" s="137"/>
      <c r="I9" s="137" t="str">
        <f>IFERROR(VLOOKUP(D9,DB!A:F,6,0),"")</f>
        <v/>
      </c>
      <c r="J9" s="137" t="str">
        <f>IFERROR(VLOOKUP(D9,DB!A:G,7,0),"")</f>
        <v/>
      </c>
      <c r="K9" s="137"/>
      <c r="L9" s="137" t="str">
        <f>IFERROR(VLOOKUP(D9,DB!A:I,9,0),"")</f>
        <v/>
      </c>
    </row>
    <row r="10" spans="1:16383" ht="31.5" customHeight="1">
      <c r="A10" s="121"/>
      <c r="B10" s="137" t="str">
        <f>IFERROR(VLOOKUP(D10,DB!A:K,11,0),"")</f>
        <v/>
      </c>
      <c r="C10" s="137"/>
      <c r="D10" s="137"/>
      <c r="E10" s="137"/>
      <c r="F10" s="137"/>
      <c r="G10" s="137">
        <f ca="1">IFERROR(NOW()-F10,"-")</f>
        <v>45933.545265624998</v>
      </c>
      <c r="H10" s="137"/>
      <c r="I10" s="137" t="str">
        <f>IFERROR(VLOOKUP(D10,DB!A:F,6,0),"")</f>
        <v/>
      </c>
      <c r="J10" s="137" t="str">
        <f>IFERROR(VLOOKUP(D10,DB!A:G,7,0),"")</f>
        <v/>
      </c>
      <c r="K10" s="137"/>
      <c r="L10" s="137" t="str">
        <f>IFERROR(VLOOKUP(D10,DB!A:I,9,0),"")</f>
        <v/>
      </c>
    </row>
    <row r="11" spans="1:16383" ht="31.5" customHeight="1">
      <c r="A11" s="121"/>
      <c r="B11" s="120" t="str">
        <f>IFERROR(VLOOKUP(D11,DB!A:K,11,0),"")</f>
        <v/>
      </c>
      <c r="C11" s="122"/>
      <c r="D11" s="120"/>
      <c r="E11" s="123"/>
      <c r="F11" s="124"/>
      <c r="G11" s="89">
        <f ca="1">IFERROR(NOW()-F11,"-")</f>
        <v>45933.545265624998</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45933.545265624998</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45933.545265624998</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45933.545265624998</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45933.545265624998</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45933.545265624998</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45933.545265624998</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45933.545265624998</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45933.545265624998</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45933.545265624998</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45933.545265624998</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45933.545265624998</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45933.545265624998</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45933.545265624998</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45933.545265624998</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45933.545265624998</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45933.545265624998</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45933.545265624998</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45933.545265624998</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45933.545265624998</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45933.545265624998</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45933.545265624998</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45933.545265624998</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45933.545265624998</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45933.545265624998</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45933.545265624998</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45933.545265624998</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45933.545265624998</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45933.545265624998</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45933.545265624998</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45933.545265624998</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45933.545265624998</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45933.545265624998</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45933.545265624998</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45933.545265624998</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45933.545265624998</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45933.545265624998</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45933.545265624998</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45933.545265624998</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45933.545265624998</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45933.545265624998</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45933.545265624998</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45933.545265624998</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45933.545265624998</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45933.545265624998</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45933.545265624998</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45933.545265624998</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45933.545265624998</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45933.545265624998</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45933.545265624998</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45933.545265624998</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45933.545265624998</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45933.545265624998</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45933.545265624998</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45933.545265624998</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45933.545265624998</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45933.545265624998</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45933.545265624998</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45933.545265624998</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45933.545265624998</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45933.545265624998</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45933.545265624998</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45933.545265624998</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45933.545265624998</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45933.545265624998</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45933.545265624998</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45933.545265624998</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45933.545265624998</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45933.545265624998</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45933.545265624998</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45933.545265624998</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45933.545265624998</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45933.545265624998</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45933.545265624998</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45933.545265624998</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45933.545265624998</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45933.545265624998</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45933.545265624998</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45933.545265624998</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45933.545265624998</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45933.545265624998</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45933.545265624998</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45933.545265624998</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45933.545265624998</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45933.545265624998</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45933.545265624998</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45933.545265624998</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45933.545265624998</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45933.545265624998</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45933.545265624998</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45933.545265624998</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45933.545265624998</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45933.545265624998</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45933.545265624998</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45933.545265624998</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45933.545265624998</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45933.545265624998</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45933.545265624998</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45933.545265624998</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45933.545265624998</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45933.545265624998</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45933.545265624998</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45933.545265624998</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45933.545265624998</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45933.545265624998</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45933.545265624998</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45933.545265624998</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45933.545265624998</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45933.545265624998</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45933.545265624998</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45933.545265624998</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45933.545265624998</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45933.545265624998</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45933.545265624998</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45933.545265624998</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45933.545265624998</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45933.545265624998</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45933.545265624998</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45933.545265624998</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45933.545265624998</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45933.545265624998</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45933.545265624998</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45933.545265624998</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45933.545265624998</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45933.545265624998</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45933.545265624998</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45933.545265624998</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45933.545265624998</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45933.545265624998</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45933.545265624998</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45933.545265624998</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45933.545265624998</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45933.545265624998</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45933.545265624998</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45933.545265624998</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45933.545265624998</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45933.545265624998</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45933.545265624998</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45933.545265624998</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45933.545265624998</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45933.545265624998</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45933.545265624998</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45933.545265624998</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45933.545265624998</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45933.545265624998</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45933.545265624998</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45933.545265624998</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45933.545265624998</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45933.545265624998</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45933.545265624998</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45933.545265624998</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45933.545265624998</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45933.545265624998</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45933.545265624998</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45933.545265624998</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45933.545265624998</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45933.545265624998</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45933.545265624998</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45933.545265624998</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45933.545265624998</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45933.545265624998</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45933.545265624998</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45933.545265624998</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45933.545265624998</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45933.545265624998</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45933.545265624998</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45933.545265624998</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45933.545265624998</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45933.545265624998</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45933.545265624998</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45933.545265624998</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45933.545265624998</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45933.545265624998</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45933.545265624998</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45933.545265624998</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45933.545265624998</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45933.545265624998</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45933.545265624998</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45933.545265624998</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45933.545265624998</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45933.545265624998</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45933.545265624998</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45933.545265624998</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45933.545265624998</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45933.545265624998</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45933.545265624998</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45933.545265624998</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45933.545265624998</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45933.545265624998</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45933.545265624998</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45933.545265624998</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45933.545265624998</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45933.545265624998</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45933.545265624998</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45933.545265624998</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45933.545265624998</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45933.545265624998</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45933.545265624998</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45933.545265624998</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45933.545265624998</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45933.545265624998</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45933.545265624998</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45933.545265624998</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45933.545265624998</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45933.545265624998</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45933.545265624998</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45933.545265624998</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45933.545265624998</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45933.545265624998</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45933.545265624998</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45933.545265624998</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45933.545265624998</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45933.545265624998</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45933.545265624998</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45933.545265624998</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45933.545265624998</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45933.545265624998</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45933.545265624998</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45933.545265624998</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45933.545265624998</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45933.545265624998</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45933.545265624998</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45933.545265624998</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45933.545265624998</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45933.545265624998</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45933.545265624998</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45933.545265624998</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45933.545265624998</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45933.545265624998</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45933.545265624998</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45933.545265624998</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45933.545265624998</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45933.545265624998</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45933.545265624998</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45933.545265624998</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45933.545265624998</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45933.545265624998</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45933.545265624998</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45933.545265624998</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45933.545265624998</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45933.545265624998</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45933.545265624998</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45933.545265624998</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45933.545265624998</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45933.545265624998</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45933.545265624998</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45933.545265624998</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45933.545265624998</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45933.545265624998</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45933.545265624998</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45933.545265624998</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45933.545265624998</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45933.545265624998</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45933.545265624998</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45933.545265624998</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45933.545265624998</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45933.545265624998</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45933.545265624998</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45933.545265624998</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45933.545265624998</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45933.545265624998</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45933.545265624998</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45933.545265624998</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45933.545265624998</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45933.545265624998</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45933.545265624998</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45933.545265624998</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45933.545265624998</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45933.545265624998</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45933.545265624998</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45933.545265624998</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45933.545265624998</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45933.545265624998</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45933.545265624998</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45933.545265624998</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45933.545265624998</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45933.545265624998</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45933.545265624998</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45933.545265624998</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45933.545265624998</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45933.545265624998</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45933.545265624998</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45933.545265624998</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45933.545265624998</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45933.545265624998</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45933.545265624998</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45933.545265624998</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45933.545265624998</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45933.545265624998</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45933.545265624998</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45933.545265624998</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45933.545265624998</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45933.545265624998</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45933.545265624998</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45933.545265624998</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45933.545265624998</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45933.545265624998</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45933.545265624998</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45933.545265624998</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45933.545265624998</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45933.545265624998</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45933.545265624998</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45933.545265624998</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45933.545265624998</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45933.545265624998</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45933.545265624998</v>
      </c>
      <c r="H316" s="124"/>
      <c r="I316" s="120" t="str">
        <f>IFERROR(VLOOKUP(D316,DB!A:F,6,0),"")</f>
        <v/>
      </c>
      <c r="J316" s="119" t="str">
        <f>IFERROR(VLOOKUP(D316,DB!A:G,7,0),"")</f>
        <v/>
      </c>
      <c r="K316" s="125"/>
      <c r="L316" s="126" t="str">
        <f>IFERROR(VLOOKUP(D316,DB!A:I,9,0),"")</f>
        <v/>
      </c>
    </row>
  </sheetData>
  <dataValidations count="2">
    <dataValidation allowBlank="1" showInputMessage="1" showErrorMessage="1" sqref="E1" xr:uid="{380493DB-286A-4683-AF55-C78F04945A49}"/>
    <dataValidation type="list" allowBlank="1" showInputMessage="1" showErrorMessage="1" sqref="E5:E31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2025-10-03T10:07:29Z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